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★退職者\杉田\統計（理事会部会配布用、ホームページ掲載用）\統計毎月（ホームページ掲載用）\時系列データ（生産_輸出_輸入）\"/>
    </mc:Choice>
  </mc:AlternateContent>
  <xr:revisionPtr revIDLastSave="0" documentId="13_ncr:1_{39FBE490-2066-4385-AA93-2B59BC577CAA}" xr6:coauthVersionLast="47" xr6:coauthVersionMax="47" xr10:uidLastSave="{00000000-0000-0000-0000-000000000000}"/>
  <bookViews>
    <workbookView xWindow="-108" yWindow="-108" windowWidth="23256" windowHeight="12456" xr2:uid="{BA3A4360-21B2-4704-8C1C-D0E3B6FA1EDE}"/>
  </bookViews>
  <sheets>
    <sheet name="輸出統計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2" i="1" l="1"/>
  <c r="AD32" i="1"/>
  <c r="AC32" i="1"/>
  <c r="AA32" i="1" s="1"/>
  <c r="AB32" i="1"/>
  <c r="Z32" i="1" s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 s="1"/>
  <c r="D32" i="1" s="1"/>
  <c r="G32" i="1"/>
  <c r="E32" i="1" s="1"/>
  <c r="C32" i="1" s="1"/>
  <c r="AE31" i="1"/>
  <c r="AD31" i="1"/>
  <c r="AC31" i="1"/>
  <c r="AB31" i="1"/>
  <c r="AA31" i="1"/>
  <c r="Z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K31" i="1"/>
  <c r="G31" i="1" s="1"/>
  <c r="E31" i="1" s="1"/>
  <c r="C31" i="1" s="1"/>
  <c r="J31" i="1"/>
  <c r="I31" i="1"/>
  <c r="H31" i="1"/>
  <c r="F31" i="1" s="1"/>
  <c r="D31" i="1" s="1"/>
  <c r="AE30" i="1"/>
  <c r="AD30" i="1"/>
  <c r="AC30" i="1"/>
  <c r="AA30" i="1" s="1"/>
  <c r="AB30" i="1"/>
  <c r="Z30" i="1" s="1"/>
  <c r="Y30" i="1"/>
  <c r="X30" i="1"/>
  <c r="W30" i="1"/>
  <c r="V30" i="1"/>
  <c r="U30" i="1"/>
  <c r="S30" i="1"/>
  <c r="R30" i="1"/>
  <c r="Q30" i="1"/>
  <c r="P30" i="1"/>
  <c r="O30" i="1"/>
  <c r="E30" i="1" s="1"/>
  <c r="N30" i="1"/>
  <c r="M30" i="1"/>
  <c r="L30" i="1"/>
  <c r="K30" i="1"/>
  <c r="J30" i="1"/>
  <c r="I30" i="1"/>
  <c r="H30" i="1"/>
  <c r="G30" i="1"/>
  <c r="F30" i="1"/>
  <c r="D30" i="1"/>
  <c r="AE29" i="1"/>
  <c r="AD29" i="1"/>
  <c r="AC29" i="1"/>
  <c r="AA29" i="1" s="1"/>
  <c r="AB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H29" i="1"/>
  <c r="F29" i="1" s="1"/>
  <c r="D29" i="1" s="1"/>
  <c r="G29" i="1"/>
  <c r="E29" i="1" s="1"/>
  <c r="AE28" i="1"/>
  <c r="AD28" i="1"/>
  <c r="AC28" i="1"/>
  <c r="AB28" i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D28" i="1" s="1"/>
  <c r="K28" i="1"/>
  <c r="G28" i="1" s="1"/>
  <c r="E28" i="1" s="1"/>
  <c r="C28" i="1" s="1"/>
  <c r="J28" i="1"/>
  <c r="I28" i="1"/>
  <c r="H28" i="1"/>
  <c r="F28" i="1"/>
  <c r="AE27" i="1"/>
  <c r="AD27" i="1"/>
  <c r="AC27" i="1"/>
  <c r="AA27" i="1" s="1"/>
  <c r="AB27" i="1"/>
  <c r="Z27" i="1" s="1"/>
  <c r="Y27" i="1"/>
  <c r="X27" i="1"/>
  <c r="W27" i="1"/>
  <c r="V27" i="1"/>
  <c r="U27" i="1"/>
  <c r="S27" i="1"/>
  <c r="R27" i="1"/>
  <c r="Q27" i="1"/>
  <c r="P27" i="1"/>
  <c r="D27" i="1" s="1"/>
  <c r="O27" i="1"/>
  <c r="E27" i="1" s="1"/>
  <c r="N27" i="1"/>
  <c r="M27" i="1"/>
  <c r="L27" i="1"/>
  <c r="K27" i="1"/>
  <c r="J27" i="1"/>
  <c r="I27" i="1"/>
  <c r="H27" i="1"/>
  <c r="G27" i="1"/>
  <c r="F27" i="1"/>
  <c r="AE26" i="1"/>
  <c r="AD26" i="1"/>
  <c r="AC26" i="1"/>
  <c r="AB26" i="1"/>
  <c r="AA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 s="1"/>
  <c r="D26" i="1" s="1"/>
  <c r="G26" i="1"/>
  <c r="E26" i="1" s="1"/>
  <c r="C26" i="1" s="1"/>
  <c r="AE25" i="1"/>
  <c r="AD25" i="1"/>
  <c r="AC25" i="1"/>
  <c r="AB25" i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D25" i="1" s="1"/>
  <c r="K25" i="1"/>
  <c r="G25" i="1" s="1"/>
  <c r="E25" i="1" s="1"/>
  <c r="C25" i="1" s="1"/>
  <c r="J25" i="1"/>
  <c r="I25" i="1"/>
  <c r="H25" i="1"/>
  <c r="F25" i="1"/>
  <c r="AE24" i="1"/>
  <c r="AD24" i="1"/>
  <c r="AC24" i="1"/>
  <c r="AA24" i="1" s="1"/>
  <c r="AB24" i="1"/>
  <c r="Z24" i="1" s="1"/>
  <c r="Y24" i="1"/>
  <c r="X24" i="1"/>
  <c r="W24" i="1"/>
  <c r="V24" i="1"/>
  <c r="U24" i="1"/>
  <c r="S24" i="1"/>
  <c r="R24" i="1"/>
  <c r="Q24" i="1"/>
  <c r="P24" i="1"/>
  <c r="O24" i="1"/>
  <c r="E24" i="1" s="1"/>
  <c r="N24" i="1"/>
  <c r="M24" i="1"/>
  <c r="L24" i="1"/>
  <c r="K24" i="1"/>
  <c r="J24" i="1"/>
  <c r="I24" i="1"/>
  <c r="H24" i="1"/>
  <c r="G24" i="1"/>
  <c r="F24" i="1"/>
  <c r="D24" i="1"/>
  <c r="AE23" i="1"/>
  <c r="AD23" i="1"/>
  <c r="AC23" i="1"/>
  <c r="AB23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H23" i="1"/>
  <c r="F23" i="1" s="1"/>
  <c r="D23" i="1" s="1"/>
  <c r="G23" i="1"/>
  <c r="E23" i="1" s="1"/>
  <c r="C23" i="1" s="1"/>
  <c r="AE22" i="1"/>
  <c r="AD22" i="1"/>
  <c r="AC22" i="1"/>
  <c r="AB22" i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D22" i="1" s="1"/>
  <c r="K22" i="1"/>
  <c r="G22" i="1" s="1"/>
  <c r="E22" i="1" s="1"/>
  <c r="C22" i="1" s="1"/>
  <c r="J22" i="1"/>
  <c r="I22" i="1"/>
  <c r="H22" i="1"/>
  <c r="F22" i="1"/>
  <c r="AE21" i="1"/>
  <c r="AD21" i="1"/>
  <c r="AC21" i="1"/>
  <c r="AA21" i="1" s="1"/>
  <c r="AB21" i="1"/>
  <c r="Z21" i="1" s="1"/>
  <c r="Y21" i="1"/>
  <c r="X21" i="1"/>
  <c r="W21" i="1"/>
  <c r="V21" i="1"/>
  <c r="U21" i="1"/>
  <c r="S21" i="1"/>
  <c r="R21" i="1"/>
  <c r="Q21" i="1"/>
  <c r="P21" i="1"/>
  <c r="O21" i="1"/>
  <c r="E21" i="1" s="1"/>
  <c r="N21" i="1"/>
  <c r="M21" i="1"/>
  <c r="L21" i="1"/>
  <c r="K21" i="1"/>
  <c r="J21" i="1"/>
  <c r="I21" i="1"/>
  <c r="H21" i="1"/>
  <c r="G21" i="1"/>
  <c r="F21" i="1"/>
  <c r="D21" i="1"/>
  <c r="AE20" i="1"/>
  <c r="AD20" i="1"/>
  <c r="AC20" i="1"/>
  <c r="AB20" i="1"/>
  <c r="AA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 s="1"/>
  <c r="D20" i="1" s="1"/>
  <c r="G20" i="1"/>
  <c r="E20" i="1" s="1"/>
  <c r="C20" i="1" s="1"/>
  <c r="AE19" i="1"/>
  <c r="AD19" i="1"/>
  <c r="AC19" i="1"/>
  <c r="AB19" i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D19" i="1" s="1"/>
  <c r="K19" i="1"/>
  <c r="G19" i="1" s="1"/>
  <c r="E19" i="1" s="1"/>
  <c r="C19" i="1" s="1"/>
  <c r="J19" i="1"/>
  <c r="I19" i="1"/>
  <c r="H19" i="1"/>
  <c r="F19" i="1"/>
  <c r="AA18" i="1"/>
  <c r="Y18" i="1"/>
  <c r="W18" i="1"/>
  <c r="E18" i="1"/>
  <c r="C18" i="1"/>
  <c r="AE17" i="1"/>
  <c r="AD17" i="1"/>
  <c r="AC17" i="1"/>
  <c r="AB17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E17" i="1" s="1"/>
  <c r="C17" i="1" s="1"/>
  <c r="H17" i="1"/>
  <c r="F17" i="1" s="1"/>
  <c r="D17" i="1" s="1"/>
  <c r="C27" i="1" l="1"/>
  <c r="C21" i="1"/>
  <c r="C24" i="1"/>
  <c r="C29" i="1"/>
  <c r="C30" i="1"/>
</calcChain>
</file>

<file path=xl/sharedStrings.xml><?xml version="1.0" encoding="utf-8"?>
<sst xmlns="http://schemas.openxmlformats.org/spreadsheetml/2006/main" count="128" uniqueCount="54">
  <si>
    <t>年</t>
  </si>
  <si>
    <t>印　刷　機　械</t>
  </si>
  <si>
    <t>製版機械</t>
  </si>
  <si>
    <t>製本機械</t>
  </si>
  <si>
    <t>紙  工  機  械</t>
  </si>
  <si>
    <t>フレキソ</t>
  </si>
  <si>
    <t>グラビア</t>
  </si>
  <si>
    <t>その他の</t>
  </si>
  <si>
    <t>連続式段ボール</t>
  </si>
  <si>
    <t>印 刷 機</t>
  </si>
  <si>
    <t>製  造  機</t>
  </si>
  <si>
    <t>紙工機械</t>
  </si>
  <si>
    <t>台数</t>
  </si>
  <si>
    <t>金額</t>
  </si>
  <si>
    <t>2014年確定</t>
  </si>
  <si>
    <t>-</t>
  </si>
  <si>
    <t>2015年確定</t>
  </si>
  <si>
    <t>2016年確定</t>
  </si>
  <si>
    <t>2017年確定</t>
  </si>
  <si>
    <t>2018年確定</t>
  </si>
  <si>
    <t>7月</t>
  </si>
  <si>
    <t>輸出統計（2014年～2024年）</t>
    <rPh sb="0" eb="2">
      <t>ユシュ</t>
    </rPh>
    <rPh sb="2" eb="4">
      <t>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</si>
  <si>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</si>
  <si>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合　計
（金額）</t>
    <rPh sb="5" eb="6">
      <t>キン</t>
    </rPh>
    <rPh sb="6" eb="7">
      <t>ガク</t>
    </rPh>
    <phoneticPr fontId="12"/>
  </si>
  <si>
    <t>年</t>
    <phoneticPr fontId="2"/>
  </si>
  <si>
    <t>オフセット印刷機</t>
    <rPh sb="5" eb="8">
      <t>インサツキ</t>
    </rPh>
    <phoneticPr fontId="14"/>
  </si>
  <si>
    <t>インクジェット</t>
    <phoneticPr fontId="14"/>
  </si>
  <si>
    <t xml:space="preserve"> 印刷機の部分品</t>
    <rPh sb="6" eb="7">
      <t>ブン</t>
    </rPh>
    <phoneticPr fontId="14"/>
  </si>
  <si>
    <t>巻紙式</t>
    <phoneticPr fontId="12"/>
  </si>
  <si>
    <t>その他</t>
    <phoneticPr fontId="12"/>
  </si>
  <si>
    <t>方式のプリンター</t>
    <rPh sb="0" eb="2">
      <t>ホウシキ</t>
    </rPh>
    <phoneticPr fontId="14"/>
  </si>
  <si>
    <t xml:space="preserve"> 及び付属品</t>
    <rPh sb="3" eb="5">
      <t>フゾク</t>
    </rPh>
    <rPh sb="5" eb="6">
      <t>ヒン</t>
    </rPh>
    <phoneticPr fontId="14"/>
  </si>
  <si>
    <t>2019年確定</t>
    <rPh sb="4" eb="5">
      <t>ネン</t>
    </rPh>
    <rPh sb="5" eb="7">
      <t>カクテイ</t>
    </rPh>
    <phoneticPr fontId="12"/>
  </si>
  <si>
    <t>2020年確定</t>
    <rPh sb="4" eb="5">
      <t>ネン</t>
    </rPh>
    <rPh sb="5" eb="7">
      <t>カクテイ</t>
    </rPh>
    <phoneticPr fontId="12"/>
  </si>
  <si>
    <t>2021年確定</t>
    <rPh sb="4" eb="5">
      <t>ネン</t>
    </rPh>
    <rPh sb="5" eb="7">
      <t>カクテイ</t>
    </rPh>
    <phoneticPr fontId="12"/>
  </si>
  <si>
    <t>2022年確定</t>
    <rPh sb="4" eb="5">
      <t>ネン</t>
    </rPh>
    <rPh sb="5" eb="7">
      <t>カクテイ</t>
    </rPh>
    <phoneticPr fontId="12"/>
  </si>
  <si>
    <t>2023確確報</t>
    <rPh sb="4" eb="5">
      <t>タシカメル</t>
    </rPh>
    <rPh sb="5" eb="6">
      <t>カク</t>
    </rPh>
    <phoneticPr fontId="12"/>
  </si>
  <si>
    <t>2024年累計</t>
    <rPh sb="4" eb="5">
      <t>ネン</t>
    </rPh>
    <rPh sb="5" eb="7">
      <t>ルイケイ</t>
    </rPh>
    <phoneticPr fontId="12"/>
  </si>
  <si>
    <t>2024年累計</t>
    <phoneticPr fontId="2"/>
  </si>
  <si>
    <t>（前年対比）</t>
    <rPh sb="1" eb="3">
      <t>ゼンネン</t>
    </rPh>
    <rPh sb="3" eb="5">
      <t>タイヒ</t>
    </rPh>
    <phoneticPr fontId="12"/>
  </si>
  <si>
    <t>-</t>
    <phoneticPr fontId="2"/>
  </si>
  <si>
    <t>1月</t>
    <rPh sb="1" eb="2">
      <t>ツキ</t>
    </rPh>
    <phoneticPr fontId="12"/>
  </si>
  <si>
    <t>2月</t>
    <rPh sb="1" eb="2">
      <t>ツキ</t>
    </rPh>
    <phoneticPr fontId="12"/>
  </si>
  <si>
    <t>3月</t>
    <rPh sb="1" eb="2">
      <t>ツキ</t>
    </rPh>
    <phoneticPr fontId="12"/>
  </si>
  <si>
    <t>4月</t>
    <rPh sb="1" eb="2">
      <t>ツキ</t>
    </rPh>
    <phoneticPr fontId="12"/>
  </si>
  <si>
    <t>5月</t>
    <rPh sb="1" eb="2">
      <t>ツキ</t>
    </rPh>
    <phoneticPr fontId="12"/>
  </si>
  <si>
    <t>6月</t>
    <rPh sb="1" eb="2">
      <t>ツキ</t>
    </rPh>
    <phoneticPr fontId="12"/>
  </si>
  <si>
    <t>8月</t>
    <rPh sb="1" eb="2">
      <t>ツキ</t>
    </rPh>
    <phoneticPr fontId="12"/>
  </si>
  <si>
    <t>9月</t>
    <rPh sb="1" eb="2">
      <t>ツキ</t>
    </rPh>
    <phoneticPr fontId="12"/>
  </si>
  <si>
    <t>10月</t>
    <rPh sb="2" eb="3">
      <t>ツキ</t>
    </rPh>
    <phoneticPr fontId="12"/>
  </si>
  <si>
    <t>11月</t>
    <rPh sb="2" eb="3">
      <t>ツキ</t>
    </rPh>
    <phoneticPr fontId="12"/>
  </si>
  <si>
    <t>12月</t>
    <rPh sb="2" eb="3">
      <t>ツキ</t>
    </rPh>
    <phoneticPr fontId="12"/>
  </si>
  <si>
    <t>訂正１</t>
    <rPh sb="0" eb="2">
      <t>テイセイ</t>
    </rPh>
    <phoneticPr fontId="12"/>
  </si>
  <si>
    <t>訂正２</t>
    <rPh sb="0" eb="2">
      <t>テイセイ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</si>
</sst>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1" fillId="0" borderId="8" xfId="0" applyFont="1" applyBorder="1" applyAlignment="1"/>
    <xf numFmtId="0" fontId="11" fillId="0" borderId="10" xfId="0" applyFont="1" applyBorder="1" applyAlignment="1"/>
    <xf numFmtId="0" fontId="15" fillId="0" borderId="5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9" fillId="0" borderId="9" xfId="0" applyFont="1" applyBorder="1" applyAlignment="1">
      <alignment horizontal="center" vertical="center"/>
    </xf>
    <xf numFmtId="0" fontId="11" fillId="0" borderId="1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>
      <alignment horizontal="centerContinuous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5" fillId="0" borderId="11" xfId="0" applyFont="1" applyBorder="1" applyAlignment="1">
      <alignment horizontal="centerContinuous"/>
    </xf>
    <xf numFmtId="0" fontId="11" fillId="0" borderId="13" xfId="0" applyFont="1" applyBorder="1" applyAlignment="1"/>
    <xf numFmtId="0" fontId="11" fillId="0" borderId="1" xfId="0" applyFont="1" applyBorder="1" applyAlignment="1">
      <alignment horizontal="centerContinuous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shrinkToFit="1"/>
    </xf>
    <xf numFmtId="38" fontId="15" fillId="0" borderId="9" xfId="1" applyFont="1" applyBorder="1" applyAlignment="1"/>
    <xf numFmtId="3" fontId="15" fillId="0" borderId="0" xfId="0" applyNumberFormat="1" applyFont="1" applyAlignment="1"/>
    <xf numFmtId="38" fontId="15" fillId="0" borderId="8" xfId="1" applyFont="1" applyBorder="1" applyAlignment="1"/>
    <xf numFmtId="3" fontId="15" fillId="0" borderId="8" xfId="0" applyNumberFormat="1" applyFont="1" applyBorder="1" applyAlignment="1"/>
    <xf numFmtId="38" fontId="15" fillId="0" borderId="8" xfId="1" applyFont="1" applyBorder="1" applyAlignment="1">
      <alignment horizontal="center"/>
    </xf>
    <xf numFmtId="0" fontId="11" fillId="0" borderId="9" xfId="0" applyFont="1" applyBorder="1" applyAlignment="1">
      <alignment horizontal="center" shrinkToFit="1"/>
    </xf>
    <xf numFmtId="0" fontId="15" fillId="0" borderId="9" xfId="0" applyFont="1" applyBorder="1" applyAlignment="1">
      <alignment horizontal="center" shrinkToFit="1"/>
    </xf>
    <xf numFmtId="38" fontId="15" fillId="0" borderId="9" xfId="1" applyFont="1" applyFill="1" applyBorder="1" applyAlignment="1"/>
    <xf numFmtId="38" fontId="15" fillId="0" borderId="0" xfId="1" applyFont="1" applyFill="1" applyBorder="1" applyAlignment="1"/>
    <xf numFmtId="38" fontId="15" fillId="0" borderId="8" xfId="1" applyFont="1" applyFill="1" applyBorder="1" applyAlignment="1"/>
    <xf numFmtId="0" fontId="11" fillId="2" borderId="11" xfId="0" applyFont="1" applyFill="1" applyBorder="1" applyAlignment="1">
      <alignment horizontal="center" shrinkToFit="1"/>
    </xf>
    <xf numFmtId="38" fontId="16" fillId="3" borderId="9" xfId="1" applyFont="1" applyFill="1" applyBorder="1" applyAlignment="1" applyProtection="1">
      <protection locked="0"/>
    </xf>
    <xf numFmtId="38" fontId="16" fillId="3" borderId="0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alignment horizontal="center"/>
      <protection locked="0"/>
    </xf>
    <xf numFmtId="0" fontId="17" fillId="3" borderId="14" xfId="0" applyFont="1" applyFill="1" applyBorder="1" applyAlignment="1">
      <alignment horizontal="center" shrinkToFit="1"/>
    </xf>
    <xf numFmtId="0" fontId="18" fillId="4" borderId="16" xfId="0" applyFont="1" applyFill="1" applyBorder="1" applyAlignment="1">
      <alignment horizontal="center" shrinkToFit="1"/>
    </xf>
    <xf numFmtId="38" fontId="18" fillId="4" borderId="17" xfId="1" applyFont="1" applyFill="1" applyBorder="1" applyAlignment="1"/>
    <xf numFmtId="38" fontId="18" fillId="4" borderId="18" xfId="1" applyFont="1" applyFill="1" applyBorder="1" applyAlignment="1"/>
    <xf numFmtId="38" fontId="18" fillId="4" borderId="17" xfId="1" applyFont="1" applyFill="1" applyBorder="1" applyAlignment="1">
      <alignment horizontal="center"/>
    </xf>
    <xf numFmtId="38" fontId="18" fillId="4" borderId="17" xfId="0" applyNumberFormat="1" applyFont="1" applyFill="1" applyBorder="1" applyAlignment="1">
      <alignment horizontal="right" shrinkToFit="1"/>
    </xf>
    <xf numFmtId="0" fontId="18" fillId="4" borderId="17" xfId="0" applyFont="1" applyFill="1" applyBorder="1" applyAlignment="1">
      <alignment horizontal="center" shrinkToFit="1"/>
    </xf>
    <xf numFmtId="0" fontId="19" fillId="0" borderId="0" xfId="0" applyFont="1">
      <alignment vertical="center"/>
    </xf>
    <xf numFmtId="0" fontId="13" fillId="4" borderId="19" xfId="0" applyFont="1" applyFill="1" applyBorder="1" applyAlignment="1">
      <alignment horizontal="center" shrinkToFit="1"/>
    </xf>
    <xf numFmtId="176" fontId="20" fillId="5" borderId="20" xfId="2" applyNumberFormat="1" applyFont="1" applyFill="1" applyBorder="1" applyAlignment="1"/>
    <xf numFmtId="38" fontId="15" fillId="6" borderId="21" xfId="1" applyFont="1" applyFill="1" applyBorder="1" applyAlignment="1"/>
    <xf numFmtId="176" fontId="20" fillId="4" borderId="20" xfId="2" applyNumberFormat="1" applyFont="1" applyFill="1" applyBorder="1" applyAlignment="1"/>
    <xf numFmtId="38" fontId="15" fillId="6" borderId="20" xfId="1" applyFont="1" applyFill="1" applyBorder="1" applyAlignment="1"/>
    <xf numFmtId="38" fontId="15" fillId="6" borderId="20" xfId="1" applyFont="1" applyFill="1" applyBorder="1" applyAlignment="1">
      <alignment horizontal="center"/>
    </xf>
    <xf numFmtId="0" fontId="15" fillId="6" borderId="20" xfId="0" applyFont="1" applyFill="1" applyBorder="1" applyAlignment="1">
      <alignment horizontal="right" shrinkToFit="1"/>
    </xf>
    <xf numFmtId="0" fontId="11" fillId="6" borderId="20" xfId="0" applyFont="1" applyFill="1" applyBorder="1" applyAlignment="1">
      <alignment horizontal="center" shrinkToFit="1"/>
    </xf>
    <xf numFmtId="0" fontId="11" fillId="7" borderId="11" xfId="0" applyFont="1" applyFill="1" applyBorder="1" applyAlignment="1">
      <alignment horizontal="center" shrinkToFit="1"/>
    </xf>
    <xf numFmtId="38" fontId="15" fillId="7" borderId="14" xfId="1" applyFont="1" applyFill="1" applyBorder="1" applyAlignment="1"/>
    <xf numFmtId="38" fontId="15" fillId="0" borderId="14" xfId="1" applyFont="1" applyFill="1" applyBorder="1" applyAlignment="1"/>
    <xf numFmtId="38" fontId="15" fillId="7" borderId="14" xfId="1" applyFont="1" applyFill="1" applyBorder="1" applyAlignment="1">
      <alignment horizontal="center"/>
    </xf>
    <xf numFmtId="38" fontId="15" fillId="7" borderId="14" xfId="0" applyNumberFormat="1" applyFont="1" applyFill="1" applyBorder="1" applyAlignment="1">
      <alignment horizontal="right" shrinkToFit="1"/>
    </xf>
    <xf numFmtId="0" fontId="11" fillId="7" borderId="22" xfId="0" applyFont="1" applyFill="1" applyBorder="1" applyAlignment="1">
      <alignment horizontal="center" shrinkToFit="1"/>
    </xf>
    <xf numFmtId="0" fontId="11" fillId="7" borderId="12" xfId="0" applyFont="1" applyFill="1" applyBorder="1" applyAlignment="1">
      <alignment horizontal="center" shrinkToFit="1"/>
    </xf>
    <xf numFmtId="0" fontId="11" fillId="7" borderId="15" xfId="0" applyFont="1" applyFill="1" applyBorder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0" fontId="11" fillId="0" borderId="15" xfId="0" applyFont="1" applyBorder="1" applyAlignment="1">
      <alignment horizont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888BD012-1B5F-42D6-8394-61EC7A18D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4&#65289;&#12304;2023&#24180;&#36031;&#26131;&#32113;&#35336;&#30906;&#22577;24.1&#26376;&#12305;.xlsx" TargetMode="External"/><Relationship Id="rId1" Type="http://schemas.openxmlformats.org/officeDocument/2006/relationships/externalLinkPath" Target="/&#32113;&#35336;/&#32113;&#35336;&#36039;&#26009;(2024&#65289;&#12304;2023&#24180;&#36031;&#26131;&#32113;&#35336;&#30906;&#22577;24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>
        <row r="6">
          <cell r="D6">
            <v>5</v>
          </cell>
          <cell r="E6">
            <v>117999</v>
          </cell>
          <cell r="H6">
            <v>50</v>
          </cell>
          <cell r="I6">
            <v>1709446</v>
          </cell>
          <cell r="J6">
            <v>6</v>
          </cell>
          <cell r="K6">
            <v>139647</v>
          </cell>
          <cell r="P6">
            <v>603</v>
          </cell>
          <cell r="Q6">
            <v>172428</v>
          </cell>
          <cell r="R6">
            <v>11</v>
          </cell>
          <cell r="S6">
            <v>109184</v>
          </cell>
          <cell r="T6">
            <v>717</v>
          </cell>
          <cell r="U6">
            <v>2388525</v>
          </cell>
          <cell r="W6">
            <v>516032</v>
          </cell>
          <cell r="Z6">
            <v>19</v>
          </cell>
          <cell r="AA6">
            <v>40691</v>
          </cell>
          <cell r="AC6">
            <v>46945</v>
          </cell>
          <cell r="AE6">
            <v>160519</v>
          </cell>
          <cell r="AJ6">
            <v>176</v>
          </cell>
          <cell r="AK6">
            <v>438271</v>
          </cell>
          <cell r="AM6">
            <v>48666</v>
          </cell>
          <cell r="AP6">
            <v>2</v>
          </cell>
          <cell r="AQ6">
            <v>11674</v>
          </cell>
          <cell r="AR6">
            <v>193</v>
          </cell>
          <cell r="AS6">
            <v>342116</v>
          </cell>
          <cell r="AT6">
            <v>6</v>
          </cell>
          <cell r="AU6">
            <v>100777</v>
          </cell>
          <cell r="AV6">
            <v>8</v>
          </cell>
          <cell r="AW6">
            <v>1140746</v>
          </cell>
          <cell r="AX6">
            <v>2</v>
          </cell>
          <cell r="AY6">
            <v>22000</v>
          </cell>
          <cell r="AZ6">
            <v>90</v>
          </cell>
          <cell r="BA6">
            <v>332854</v>
          </cell>
          <cell r="BC6">
            <v>927150</v>
          </cell>
        </row>
        <row r="7">
          <cell r="D7">
            <v>2</v>
          </cell>
          <cell r="E7">
            <v>124804</v>
          </cell>
          <cell r="H7">
            <v>182</v>
          </cell>
          <cell r="I7">
            <v>6179359</v>
          </cell>
          <cell r="J7">
            <v>9</v>
          </cell>
          <cell r="K7">
            <v>75461</v>
          </cell>
          <cell r="N7">
            <v>2</v>
          </cell>
          <cell r="O7">
            <v>16216</v>
          </cell>
          <cell r="P7">
            <v>1</v>
          </cell>
          <cell r="Q7">
            <v>4565</v>
          </cell>
          <cell r="R7">
            <v>26</v>
          </cell>
          <cell r="S7">
            <v>471176</v>
          </cell>
          <cell r="T7">
            <v>757</v>
          </cell>
          <cell r="U7">
            <v>2161541</v>
          </cell>
          <cell r="W7">
            <v>483354</v>
          </cell>
          <cell r="Z7">
            <v>22</v>
          </cell>
          <cell r="AA7">
            <v>134102</v>
          </cell>
          <cell r="AC7">
            <v>35777</v>
          </cell>
          <cell r="AE7">
            <v>190859</v>
          </cell>
          <cell r="AJ7">
            <v>241</v>
          </cell>
          <cell r="AK7">
            <v>563535</v>
          </cell>
          <cell r="AM7">
            <v>102555</v>
          </cell>
          <cell r="AP7">
            <v>1</v>
          </cell>
          <cell r="AQ7">
            <v>11700</v>
          </cell>
          <cell r="AR7">
            <v>1649</v>
          </cell>
          <cell r="AS7">
            <v>339613</v>
          </cell>
          <cell r="AT7">
            <v>8</v>
          </cell>
          <cell r="AU7">
            <v>119863</v>
          </cell>
          <cell r="AV7">
            <v>5</v>
          </cell>
          <cell r="AW7">
            <v>1595382</v>
          </cell>
          <cell r="AX7">
            <v>4</v>
          </cell>
          <cell r="AY7">
            <v>10948</v>
          </cell>
          <cell r="AZ7">
            <v>101</v>
          </cell>
          <cell r="BA7">
            <v>196989</v>
          </cell>
          <cell r="BC7">
            <v>360527</v>
          </cell>
        </row>
        <row r="8">
          <cell r="D8">
            <v>3</v>
          </cell>
          <cell r="E8">
            <v>204970</v>
          </cell>
          <cell r="H8">
            <v>107</v>
          </cell>
          <cell r="I8">
            <v>6886661</v>
          </cell>
          <cell r="J8">
            <v>3</v>
          </cell>
          <cell r="K8">
            <v>5518</v>
          </cell>
          <cell r="N8">
            <v>3</v>
          </cell>
          <cell r="O8">
            <v>242372</v>
          </cell>
          <cell r="P8">
            <v>5</v>
          </cell>
          <cell r="Q8">
            <v>584790</v>
          </cell>
          <cell r="R8">
            <v>35</v>
          </cell>
          <cell r="S8">
            <v>793219</v>
          </cell>
          <cell r="T8">
            <v>785</v>
          </cell>
          <cell r="U8">
            <v>1678794</v>
          </cell>
          <cell r="W8">
            <v>542100</v>
          </cell>
          <cell r="Z8">
            <v>121</v>
          </cell>
          <cell r="AA8">
            <v>140347</v>
          </cell>
          <cell r="AC8">
            <v>50405</v>
          </cell>
          <cell r="AE8">
            <v>240868</v>
          </cell>
          <cell r="AJ8">
            <v>278</v>
          </cell>
          <cell r="AK8">
            <v>556786</v>
          </cell>
          <cell r="AM8">
            <v>160462</v>
          </cell>
          <cell r="AR8">
            <v>750</v>
          </cell>
          <cell r="AS8">
            <v>396234</v>
          </cell>
          <cell r="AT8">
            <v>3</v>
          </cell>
          <cell r="AU8">
            <v>123584</v>
          </cell>
          <cell r="AV8">
            <v>9</v>
          </cell>
          <cell r="AW8">
            <v>2098036</v>
          </cell>
          <cell r="AX8">
            <v>1</v>
          </cell>
          <cell r="AY8">
            <v>35103</v>
          </cell>
          <cell r="AZ8">
            <v>281</v>
          </cell>
          <cell r="BA8">
            <v>410379</v>
          </cell>
          <cell r="BC8">
            <v>780362</v>
          </cell>
        </row>
        <row r="9">
          <cell r="D9">
            <v>10</v>
          </cell>
          <cell r="E9">
            <v>834158</v>
          </cell>
          <cell r="H9">
            <v>119</v>
          </cell>
          <cell r="I9">
            <v>5613705</v>
          </cell>
          <cell r="J9">
            <v>8</v>
          </cell>
          <cell r="K9">
            <v>179202</v>
          </cell>
          <cell r="N9">
            <v>1</v>
          </cell>
          <cell r="O9">
            <v>800</v>
          </cell>
          <cell r="P9">
            <v>2</v>
          </cell>
          <cell r="Q9">
            <v>299474</v>
          </cell>
          <cell r="R9">
            <v>16</v>
          </cell>
          <cell r="S9">
            <v>337137</v>
          </cell>
          <cell r="T9">
            <v>869</v>
          </cell>
          <cell r="U9">
            <v>2726509</v>
          </cell>
          <cell r="W9">
            <v>470376</v>
          </cell>
          <cell r="Z9">
            <v>18</v>
          </cell>
          <cell r="AA9">
            <v>297884</v>
          </cell>
          <cell r="AC9">
            <v>33892</v>
          </cell>
          <cell r="AE9">
            <v>237287</v>
          </cell>
          <cell r="AJ9">
            <v>299</v>
          </cell>
          <cell r="AK9">
            <v>445434</v>
          </cell>
          <cell r="AM9">
            <v>184304</v>
          </cell>
          <cell r="AP9">
            <v>1</v>
          </cell>
          <cell r="AQ9">
            <v>50029</v>
          </cell>
          <cell r="AR9">
            <v>1247</v>
          </cell>
          <cell r="AS9">
            <v>351795</v>
          </cell>
          <cell r="AT9">
            <v>4</v>
          </cell>
          <cell r="AU9">
            <v>205400</v>
          </cell>
          <cell r="AV9">
            <v>7</v>
          </cell>
          <cell r="AW9">
            <v>471520</v>
          </cell>
          <cell r="AX9">
            <v>4</v>
          </cell>
          <cell r="AY9">
            <v>5719</v>
          </cell>
          <cell r="AZ9">
            <v>126</v>
          </cell>
          <cell r="BA9">
            <v>202347</v>
          </cell>
          <cell r="BC9">
            <v>717132</v>
          </cell>
        </row>
        <row r="10">
          <cell r="D10">
            <v>2</v>
          </cell>
          <cell r="E10">
            <v>75112</v>
          </cell>
          <cell r="H10">
            <v>97</v>
          </cell>
          <cell r="I10">
            <v>5294252</v>
          </cell>
          <cell r="J10">
            <v>3</v>
          </cell>
          <cell r="K10">
            <v>73338</v>
          </cell>
          <cell r="N10">
            <v>1</v>
          </cell>
          <cell r="O10">
            <v>48047</v>
          </cell>
          <cell r="P10">
            <v>1</v>
          </cell>
          <cell r="Q10">
            <v>20160</v>
          </cell>
          <cell r="R10">
            <v>28</v>
          </cell>
          <cell r="S10">
            <v>1260673</v>
          </cell>
          <cell r="T10">
            <v>695</v>
          </cell>
          <cell r="U10">
            <v>2691653</v>
          </cell>
          <cell r="W10">
            <v>407062</v>
          </cell>
          <cell r="Z10">
            <v>27</v>
          </cell>
          <cell r="AA10">
            <v>128290</v>
          </cell>
          <cell r="AC10">
            <v>16732</v>
          </cell>
          <cell r="AE10">
            <v>242308</v>
          </cell>
          <cell r="AJ10">
            <v>304</v>
          </cell>
          <cell r="AK10">
            <v>1143866</v>
          </cell>
          <cell r="AM10">
            <v>204443</v>
          </cell>
          <cell r="AP10">
            <v>1</v>
          </cell>
          <cell r="AQ10">
            <v>35000</v>
          </cell>
          <cell r="AR10">
            <v>1606</v>
          </cell>
          <cell r="AS10">
            <v>1011354</v>
          </cell>
          <cell r="AT10">
            <v>2</v>
          </cell>
          <cell r="AU10">
            <v>1344</v>
          </cell>
          <cell r="AV10">
            <v>8</v>
          </cell>
          <cell r="AW10">
            <v>1346709</v>
          </cell>
          <cell r="AX10">
            <v>2</v>
          </cell>
          <cell r="AY10">
            <v>8125</v>
          </cell>
          <cell r="AZ10">
            <v>270</v>
          </cell>
          <cell r="BA10">
            <v>364359</v>
          </cell>
          <cell r="BC10">
            <v>544167</v>
          </cell>
        </row>
        <row r="11">
          <cell r="D11">
            <v>4</v>
          </cell>
          <cell r="E11">
            <v>208940</v>
          </cell>
          <cell r="H11">
            <v>83</v>
          </cell>
          <cell r="I11">
            <v>4702516</v>
          </cell>
          <cell r="J11">
            <v>2</v>
          </cell>
          <cell r="K11">
            <v>90500</v>
          </cell>
          <cell r="N11">
            <v>1</v>
          </cell>
          <cell r="O11">
            <v>3104</v>
          </cell>
          <cell r="R11">
            <v>31</v>
          </cell>
          <cell r="S11">
            <v>439334</v>
          </cell>
          <cell r="T11">
            <v>1086</v>
          </cell>
          <cell r="U11">
            <v>2087266</v>
          </cell>
          <cell r="W11">
            <v>458740</v>
          </cell>
          <cell r="Z11">
            <v>36</v>
          </cell>
          <cell r="AA11">
            <v>105539</v>
          </cell>
          <cell r="AC11">
            <v>43210</v>
          </cell>
          <cell r="AE11">
            <v>229458</v>
          </cell>
          <cell r="AJ11">
            <v>298</v>
          </cell>
          <cell r="AK11">
            <v>527856</v>
          </cell>
          <cell r="AM11">
            <v>153552</v>
          </cell>
          <cell r="AP11">
            <v>1</v>
          </cell>
          <cell r="AQ11">
            <v>14400</v>
          </cell>
          <cell r="AR11">
            <v>256</v>
          </cell>
          <cell r="AS11">
            <v>458403</v>
          </cell>
          <cell r="AT11">
            <v>7</v>
          </cell>
          <cell r="AU11">
            <v>1197</v>
          </cell>
          <cell r="AV11">
            <v>4</v>
          </cell>
          <cell r="AW11">
            <v>285015</v>
          </cell>
          <cell r="AX11">
            <v>1</v>
          </cell>
          <cell r="AY11">
            <v>427</v>
          </cell>
          <cell r="AZ11">
            <v>362</v>
          </cell>
          <cell r="BA11">
            <v>929535</v>
          </cell>
          <cell r="BC11">
            <v>554567</v>
          </cell>
        </row>
        <row r="12">
          <cell r="D12">
            <v>4</v>
          </cell>
          <cell r="E12">
            <v>39238</v>
          </cell>
          <cell r="H12">
            <v>74</v>
          </cell>
          <cell r="I12">
            <v>3393519</v>
          </cell>
          <cell r="J12">
            <v>9</v>
          </cell>
          <cell r="K12">
            <v>162561</v>
          </cell>
          <cell r="N12">
            <v>2</v>
          </cell>
          <cell r="O12">
            <v>255060</v>
          </cell>
          <cell r="P12">
            <v>1</v>
          </cell>
          <cell r="Q12">
            <v>211000</v>
          </cell>
          <cell r="R12">
            <v>24</v>
          </cell>
          <cell r="S12">
            <v>1338545</v>
          </cell>
          <cell r="T12">
            <v>641</v>
          </cell>
          <cell r="U12">
            <v>2241286</v>
          </cell>
          <cell r="W12">
            <v>465323</v>
          </cell>
          <cell r="Z12">
            <v>26</v>
          </cell>
          <cell r="AA12">
            <v>75153</v>
          </cell>
          <cell r="AC12">
            <v>34107</v>
          </cell>
          <cell r="AE12">
            <v>256226</v>
          </cell>
          <cell r="AJ12">
            <v>306</v>
          </cell>
          <cell r="AK12">
            <v>692446</v>
          </cell>
          <cell r="AM12">
            <v>218282</v>
          </cell>
          <cell r="AR12">
            <v>829</v>
          </cell>
          <cell r="AS12">
            <v>719387</v>
          </cell>
          <cell r="AT12">
            <v>50</v>
          </cell>
          <cell r="AU12">
            <v>3664</v>
          </cell>
          <cell r="AV12">
            <v>12</v>
          </cell>
          <cell r="AW12">
            <v>1690644</v>
          </cell>
          <cell r="AX12">
            <v>1</v>
          </cell>
          <cell r="AY12">
            <v>6071</v>
          </cell>
          <cell r="AZ12">
            <v>129</v>
          </cell>
          <cell r="BA12">
            <v>188277</v>
          </cell>
          <cell r="BC12">
            <v>538429</v>
          </cell>
        </row>
        <row r="13">
          <cell r="D13">
            <v>9</v>
          </cell>
          <cell r="E13">
            <v>227680</v>
          </cell>
          <cell r="H13">
            <v>68</v>
          </cell>
          <cell r="I13">
            <v>3825773</v>
          </cell>
          <cell r="J13">
            <v>6</v>
          </cell>
          <cell r="K13">
            <v>632150</v>
          </cell>
          <cell r="N13">
            <v>3</v>
          </cell>
          <cell r="O13">
            <v>97902</v>
          </cell>
          <cell r="P13">
            <v>1</v>
          </cell>
          <cell r="Q13">
            <v>199680</v>
          </cell>
          <cell r="R13">
            <v>15</v>
          </cell>
          <cell r="S13">
            <v>196448</v>
          </cell>
          <cell r="T13">
            <v>783</v>
          </cell>
          <cell r="U13">
            <v>1783433</v>
          </cell>
          <cell r="W13">
            <v>503326</v>
          </cell>
          <cell r="Z13">
            <v>43</v>
          </cell>
          <cell r="AA13">
            <v>48575</v>
          </cell>
          <cell r="AC13">
            <v>25677</v>
          </cell>
          <cell r="AE13">
            <v>295126</v>
          </cell>
          <cell r="AJ13">
            <v>220</v>
          </cell>
          <cell r="AK13">
            <v>379562</v>
          </cell>
          <cell r="AM13">
            <v>123294</v>
          </cell>
          <cell r="AP13">
            <v>1</v>
          </cell>
          <cell r="AQ13">
            <v>109696</v>
          </cell>
          <cell r="AR13">
            <v>308</v>
          </cell>
          <cell r="AS13">
            <v>319509</v>
          </cell>
          <cell r="AT13">
            <v>21</v>
          </cell>
          <cell r="AU13">
            <v>96879</v>
          </cell>
          <cell r="AV13">
            <v>7</v>
          </cell>
          <cell r="AW13">
            <v>2187803</v>
          </cell>
          <cell r="AX13">
            <v>2</v>
          </cell>
          <cell r="AY13">
            <v>158588</v>
          </cell>
          <cell r="AZ13">
            <v>162</v>
          </cell>
          <cell r="BA13">
            <v>753862</v>
          </cell>
          <cell r="BC13">
            <v>423046</v>
          </cell>
        </row>
        <row r="20">
          <cell r="D20">
            <v>39</v>
          </cell>
          <cell r="E20">
            <v>1832901</v>
          </cell>
          <cell r="F20">
            <v>0</v>
          </cell>
          <cell r="G20">
            <v>0</v>
          </cell>
          <cell r="H20">
            <v>780</v>
          </cell>
          <cell r="I20">
            <v>37605231</v>
          </cell>
          <cell r="J20">
            <v>46</v>
          </cell>
          <cell r="K20">
            <v>1358377</v>
          </cell>
          <cell r="L20">
            <v>0</v>
          </cell>
          <cell r="M20">
            <v>0</v>
          </cell>
          <cell r="N20">
            <v>13</v>
          </cell>
          <cell r="O20">
            <v>663501</v>
          </cell>
          <cell r="P20">
            <v>614</v>
          </cell>
          <cell r="Q20">
            <v>1492097</v>
          </cell>
          <cell r="R20">
            <v>186</v>
          </cell>
          <cell r="S20">
            <v>4945716</v>
          </cell>
          <cell r="T20">
            <v>6333</v>
          </cell>
          <cell r="U20">
            <v>17759007</v>
          </cell>
          <cell r="W20">
            <v>3846313</v>
          </cell>
          <cell r="AH20">
            <v>312</v>
          </cell>
          <cell r="AI20">
            <v>3109977</v>
          </cell>
          <cell r="AN20">
            <v>2122</v>
          </cell>
          <cell r="AO20">
            <v>5943314</v>
          </cell>
          <cell r="AP20">
            <v>7</v>
          </cell>
          <cell r="AQ20">
            <v>232499</v>
          </cell>
          <cell r="AR20">
            <v>6838</v>
          </cell>
          <cell r="AS20">
            <v>3938411</v>
          </cell>
          <cell r="AT20">
            <v>101</v>
          </cell>
          <cell r="AU20">
            <v>652708</v>
          </cell>
          <cell r="AV20">
            <v>60</v>
          </cell>
          <cell r="AW20">
            <v>10815855</v>
          </cell>
          <cell r="AX20">
            <v>17</v>
          </cell>
          <cell r="AY20">
            <v>246981</v>
          </cell>
          <cell r="AZ20">
            <v>1521</v>
          </cell>
          <cell r="BA20">
            <v>3378602</v>
          </cell>
          <cell r="BB20">
            <v>0</v>
          </cell>
          <cell r="BC20">
            <v>4845380</v>
          </cell>
        </row>
      </sheetData>
      <sheetData sheetId="1"/>
      <sheetData sheetId="2"/>
      <sheetData sheetId="3">
        <row r="6">
          <cell r="G6">
            <v>1.0087220615128922</v>
          </cell>
        </row>
        <row r="9">
          <cell r="G9">
            <v>1.3101701127344423</v>
          </cell>
        </row>
        <row r="12">
          <cell r="G12">
            <v>1.023873617636915</v>
          </cell>
        </row>
        <row r="15">
          <cell r="G15">
            <v>0.90232907844151777</v>
          </cell>
        </row>
        <row r="18">
          <cell r="G18">
            <v>0.98907539806055345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C32AD-ABCB-4F9B-9925-64B8D75C56A9}">
  <dimension ref="B1:AF32"/>
  <sheetViews>
    <sheetView tabSelected="1" workbookViewId="0">
      <selection activeCell="B2" sqref="B2:D2"/>
    </sheetView>
  </sheetViews>
  <sheetFormatPr defaultRowHeight="18"/>
  <cols>
    <col min="1" max="1" width="1.19921875" customWidth="1"/>
    <col min="3" max="3" width="9.19921875" bestFit="1" customWidth="1"/>
    <col min="4" max="32" width="8.8984375" customWidth="1"/>
  </cols>
  <sheetData>
    <row r="1" spans="2:32" ht="9" customHeight="1"/>
    <row r="2" spans="2:32">
      <c r="B2" s="1" t="s">
        <v>21</v>
      </c>
      <c r="C2" s="2"/>
      <c r="D2" s="2"/>
      <c r="E2" s="3"/>
      <c r="F2" s="4"/>
      <c r="G2" s="4"/>
      <c r="H2" s="4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4"/>
      <c r="AC2" s="6"/>
      <c r="AD2" s="4"/>
      <c r="AE2" s="7" t="s">
        <v>22</v>
      </c>
      <c r="AF2" s="8"/>
    </row>
    <row r="3" spans="2:32">
      <c r="B3" s="9" t="s">
        <v>0</v>
      </c>
      <c r="C3" s="10" t="s">
        <v>23</v>
      </c>
      <c r="D3" s="11" t="s">
        <v>1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 t="s">
        <v>2</v>
      </c>
      <c r="W3" s="14"/>
      <c r="X3" s="13" t="s">
        <v>3</v>
      </c>
      <c r="Y3" s="14"/>
      <c r="Z3" s="13" t="s">
        <v>4</v>
      </c>
      <c r="AA3" s="15"/>
      <c r="AB3" s="16"/>
      <c r="AC3" s="15"/>
      <c r="AD3" s="16"/>
      <c r="AE3" s="17"/>
      <c r="AF3" s="18" t="s">
        <v>24</v>
      </c>
    </row>
    <row r="4" spans="2:32">
      <c r="B4" s="19"/>
      <c r="C4" s="20"/>
      <c r="D4" s="21"/>
      <c r="E4" s="21"/>
      <c r="F4" s="22" t="s">
        <v>25</v>
      </c>
      <c r="G4" s="23"/>
      <c r="H4" s="23"/>
      <c r="I4" s="23"/>
      <c r="J4" s="23"/>
      <c r="K4" s="24"/>
      <c r="L4" s="22" t="s">
        <v>5</v>
      </c>
      <c r="M4" s="24"/>
      <c r="N4" s="22" t="s">
        <v>6</v>
      </c>
      <c r="O4" s="24"/>
      <c r="P4" s="22" t="s">
        <v>26</v>
      </c>
      <c r="Q4" s="24"/>
      <c r="R4" s="25" t="s">
        <v>7</v>
      </c>
      <c r="S4" s="14"/>
      <c r="T4" s="26" t="s">
        <v>27</v>
      </c>
      <c r="U4" s="14"/>
      <c r="V4" s="27"/>
      <c r="W4" s="28"/>
      <c r="X4" s="27"/>
      <c r="Y4" s="28"/>
      <c r="Z4" s="27"/>
      <c r="AA4" s="21"/>
      <c r="AB4" s="26" t="s">
        <v>8</v>
      </c>
      <c r="AC4" s="29"/>
      <c r="AD4" s="30" t="s">
        <v>7</v>
      </c>
      <c r="AE4" s="31"/>
      <c r="AF4" s="32"/>
    </row>
    <row r="5" spans="2:32">
      <c r="B5" s="19"/>
      <c r="C5" s="20"/>
      <c r="D5" s="33"/>
      <c r="E5" s="33"/>
      <c r="F5" s="34"/>
      <c r="G5" s="33"/>
      <c r="H5" s="35" t="s">
        <v>28</v>
      </c>
      <c r="I5" s="17"/>
      <c r="J5" s="35" t="s">
        <v>29</v>
      </c>
      <c r="K5" s="17"/>
      <c r="L5" s="36" t="s">
        <v>9</v>
      </c>
      <c r="M5" s="37"/>
      <c r="N5" s="36" t="s">
        <v>9</v>
      </c>
      <c r="O5" s="37"/>
      <c r="P5" s="36" t="s">
        <v>30</v>
      </c>
      <c r="Q5" s="37"/>
      <c r="R5" s="38" t="s">
        <v>9</v>
      </c>
      <c r="S5" s="39"/>
      <c r="T5" s="40" t="s">
        <v>31</v>
      </c>
      <c r="U5" s="39"/>
      <c r="V5" s="34"/>
      <c r="W5" s="41"/>
      <c r="X5" s="34"/>
      <c r="Y5" s="41"/>
      <c r="Z5" s="34"/>
      <c r="AA5" s="33"/>
      <c r="AB5" s="38" t="s">
        <v>10</v>
      </c>
      <c r="AC5" s="39"/>
      <c r="AD5" s="42" t="s">
        <v>11</v>
      </c>
      <c r="AE5" s="39"/>
      <c r="AF5" s="32"/>
    </row>
    <row r="6" spans="2:32">
      <c r="B6" s="43"/>
      <c r="C6" s="44"/>
      <c r="D6" s="45" t="s">
        <v>12</v>
      </c>
      <c r="E6" s="45" t="s">
        <v>13</v>
      </c>
      <c r="F6" s="46" t="s">
        <v>12</v>
      </c>
      <c r="G6" s="45" t="s">
        <v>13</v>
      </c>
      <c r="H6" s="46" t="s">
        <v>12</v>
      </c>
      <c r="I6" s="45" t="s">
        <v>13</v>
      </c>
      <c r="J6" s="45" t="s">
        <v>12</v>
      </c>
      <c r="K6" s="45" t="s">
        <v>13</v>
      </c>
      <c r="L6" s="45" t="s">
        <v>12</v>
      </c>
      <c r="M6" s="45" t="s">
        <v>13</v>
      </c>
      <c r="N6" s="45" t="s">
        <v>12</v>
      </c>
      <c r="O6" s="45" t="s">
        <v>13</v>
      </c>
      <c r="P6" s="45" t="s">
        <v>12</v>
      </c>
      <c r="Q6" s="45" t="s">
        <v>13</v>
      </c>
      <c r="R6" s="45" t="s">
        <v>12</v>
      </c>
      <c r="S6" s="45" t="s">
        <v>13</v>
      </c>
      <c r="T6" s="45" t="s">
        <v>12</v>
      </c>
      <c r="U6" s="45" t="s">
        <v>13</v>
      </c>
      <c r="V6" s="45" t="s">
        <v>12</v>
      </c>
      <c r="W6" s="45" t="s">
        <v>13</v>
      </c>
      <c r="X6" s="45" t="s">
        <v>12</v>
      </c>
      <c r="Y6" s="45" t="s">
        <v>13</v>
      </c>
      <c r="Z6" s="45" t="s">
        <v>12</v>
      </c>
      <c r="AA6" s="45" t="s">
        <v>13</v>
      </c>
      <c r="AB6" s="45" t="s">
        <v>12</v>
      </c>
      <c r="AC6" s="45" t="s">
        <v>13</v>
      </c>
      <c r="AD6" s="45" t="s">
        <v>12</v>
      </c>
      <c r="AE6" s="46" t="s">
        <v>13</v>
      </c>
      <c r="AF6" s="47"/>
    </row>
    <row r="7" spans="2:32">
      <c r="B7" s="48" t="s">
        <v>14</v>
      </c>
      <c r="C7" s="49">
        <v>159759</v>
      </c>
      <c r="D7" s="50">
        <v>40142</v>
      </c>
      <c r="E7" s="51">
        <v>121298</v>
      </c>
      <c r="F7" s="52">
        <v>2132</v>
      </c>
      <c r="G7" s="51">
        <v>62594</v>
      </c>
      <c r="H7" s="52">
        <v>153</v>
      </c>
      <c r="I7" s="51">
        <v>3111</v>
      </c>
      <c r="J7" s="52">
        <v>1979</v>
      </c>
      <c r="K7" s="51">
        <v>59483</v>
      </c>
      <c r="L7" s="52">
        <v>36</v>
      </c>
      <c r="M7" s="51">
        <v>2042</v>
      </c>
      <c r="N7" s="52">
        <v>44</v>
      </c>
      <c r="O7" s="51">
        <v>3772</v>
      </c>
      <c r="P7" s="52">
        <v>36224</v>
      </c>
      <c r="Q7" s="51">
        <v>35057</v>
      </c>
      <c r="R7" s="52">
        <v>1706</v>
      </c>
      <c r="S7" s="51">
        <v>11383</v>
      </c>
      <c r="T7" s="53" t="s">
        <v>15</v>
      </c>
      <c r="U7" s="51">
        <v>6450</v>
      </c>
      <c r="V7" s="51">
        <v>526</v>
      </c>
      <c r="W7" s="51">
        <v>5054</v>
      </c>
      <c r="X7" s="51">
        <v>5893</v>
      </c>
      <c r="Y7" s="51">
        <v>9965</v>
      </c>
      <c r="Z7" s="51">
        <v>70965</v>
      </c>
      <c r="AA7" s="51">
        <v>23442</v>
      </c>
      <c r="AB7" s="51">
        <v>38</v>
      </c>
      <c r="AC7" s="51">
        <v>1745</v>
      </c>
      <c r="AD7" s="51">
        <v>70927</v>
      </c>
      <c r="AE7" s="49">
        <v>21697</v>
      </c>
      <c r="AF7" s="54" t="s">
        <v>14</v>
      </c>
    </row>
    <row r="8" spans="2:32">
      <c r="B8" s="48" t="s">
        <v>16</v>
      </c>
      <c r="C8" s="49">
        <v>164973</v>
      </c>
      <c r="D8" s="50">
        <v>45387</v>
      </c>
      <c r="E8" s="51">
        <v>123050</v>
      </c>
      <c r="F8" s="52">
        <v>2024</v>
      </c>
      <c r="G8" s="51">
        <v>67625</v>
      </c>
      <c r="H8" s="52">
        <v>212</v>
      </c>
      <c r="I8" s="51">
        <v>5006</v>
      </c>
      <c r="J8" s="52">
        <v>1812</v>
      </c>
      <c r="K8" s="51">
        <v>62619</v>
      </c>
      <c r="L8" s="52">
        <v>36</v>
      </c>
      <c r="M8" s="51">
        <v>2099</v>
      </c>
      <c r="N8" s="52">
        <v>51</v>
      </c>
      <c r="O8" s="51">
        <v>2465</v>
      </c>
      <c r="P8" s="52">
        <v>42087</v>
      </c>
      <c r="Q8" s="51">
        <v>34020</v>
      </c>
      <c r="R8" s="52">
        <v>1189</v>
      </c>
      <c r="S8" s="51">
        <v>10586</v>
      </c>
      <c r="T8" s="53" t="s">
        <v>15</v>
      </c>
      <c r="U8" s="51">
        <v>6255</v>
      </c>
      <c r="V8" s="51">
        <v>511</v>
      </c>
      <c r="W8" s="51">
        <v>4774</v>
      </c>
      <c r="X8" s="51">
        <v>5439</v>
      </c>
      <c r="Y8" s="51">
        <v>9217</v>
      </c>
      <c r="Z8" s="51">
        <v>38720</v>
      </c>
      <c r="AA8" s="51">
        <v>27932</v>
      </c>
      <c r="AB8" s="51">
        <v>36</v>
      </c>
      <c r="AC8" s="51">
        <v>2677</v>
      </c>
      <c r="AD8" s="51">
        <v>38684</v>
      </c>
      <c r="AE8" s="49">
        <v>25255</v>
      </c>
      <c r="AF8" s="54" t="s">
        <v>16</v>
      </c>
    </row>
    <row r="9" spans="2:32">
      <c r="B9" s="48" t="s">
        <v>17</v>
      </c>
      <c r="C9" s="49">
        <v>146092</v>
      </c>
      <c r="D9" s="50">
        <v>37202</v>
      </c>
      <c r="E9" s="51">
        <v>104244</v>
      </c>
      <c r="F9" s="52">
        <v>1805</v>
      </c>
      <c r="G9" s="51">
        <v>50685</v>
      </c>
      <c r="H9" s="52">
        <v>160</v>
      </c>
      <c r="I9" s="51">
        <v>4557</v>
      </c>
      <c r="J9" s="52">
        <v>1645</v>
      </c>
      <c r="K9" s="51">
        <v>46128</v>
      </c>
      <c r="L9" s="52">
        <v>31</v>
      </c>
      <c r="M9" s="51">
        <v>2409</v>
      </c>
      <c r="N9" s="52">
        <v>44</v>
      </c>
      <c r="O9" s="51">
        <v>2044</v>
      </c>
      <c r="P9" s="52">
        <v>34388</v>
      </c>
      <c r="Q9" s="51">
        <v>30101</v>
      </c>
      <c r="R9" s="52">
        <v>934</v>
      </c>
      <c r="S9" s="51">
        <v>14254</v>
      </c>
      <c r="T9" s="53" t="s">
        <v>15</v>
      </c>
      <c r="U9" s="51">
        <v>4751</v>
      </c>
      <c r="V9" s="51">
        <v>630</v>
      </c>
      <c r="W9" s="51">
        <v>5212</v>
      </c>
      <c r="X9" s="51">
        <v>6007</v>
      </c>
      <c r="Y9" s="51">
        <v>8324</v>
      </c>
      <c r="Z9" s="51">
        <v>55697</v>
      </c>
      <c r="AA9" s="51">
        <v>28312</v>
      </c>
      <c r="AB9" s="51">
        <v>53</v>
      </c>
      <c r="AC9" s="51">
        <v>2161</v>
      </c>
      <c r="AD9" s="51">
        <v>55644</v>
      </c>
      <c r="AE9" s="49">
        <v>26151</v>
      </c>
      <c r="AF9" s="54" t="s">
        <v>17</v>
      </c>
    </row>
    <row r="10" spans="2:32">
      <c r="B10" s="48" t="s">
        <v>18</v>
      </c>
      <c r="C10" s="49">
        <v>146560</v>
      </c>
      <c r="D10" s="50">
        <v>27755</v>
      </c>
      <c r="E10" s="51">
        <v>101869</v>
      </c>
      <c r="F10" s="52">
        <v>1663</v>
      </c>
      <c r="G10" s="51">
        <v>49078</v>
      </c>
      <c r="H10" s="52">
        <v>157</v>
      </c>
      <c r="I10" s="51">
        <v>4442</v>
      </c>
      <c r="J10" s="52">
        <v>1506</v>
      </c>
      <c r="K10" s="51">
        <v>44636</v>
      </c>
      <c r="L10" s="52">
        <v>23</v>
      </c>
      <c r="M10" s="51">
        <v>659</v>
      </c>
      <c r="N10" s="52">
        <v>41</v>
      </c>
      <c r="O10" s="51">
        <v>3271</v>
      </c>
      <c r="P10" s="52">
        <v>25128</v>
      </c>
      <c r="Q10" s="51">
        <v>25164</v>
      </c>
      <c r="R10" s="52">
        <v>900</v>
      </c>
      <c r="S10" s="51">
        <v>18606</v>
      </c>
      <c r="T10" s="53" t="s">
        <v>15</v>
      </c>
      <c r="U10" s="51">
        <v>5091</v>
      </c>
      <c r="V10" s="51">
        <v>400</v>
      </c>
      <c r="W10" s="51">
        <v>5709</v>
      </c>
      <c r="X10" s="51">
        <v>5187</v>
      </c>
      <c r="Y10" s="51">
        <v>9517</v>
      </c>
      <c r="Z10" s="51">
        <v>30326</v>
      </c>
      <c r="AA10" s="51">
        <v>29465</v>
      </c>
      <c r="AB10" s="51">
        <v>30</v>
      </c>
      <c r="AC10" s="51">
        <v>1468</v>
      </c>
      <c r="AD10" s="51">
        <v>30296</v>
      </c>
      <c r="AE10" s="49">
        <v>27997</v>
      </c>
      <c r="AF10" s="54" t="s">
        <v>18</v>
      </c>
    </row>
    <row r="11" spans="2:32">
      <c r="B11" s="48" t="s">
        <v>19</v>
      </c>
      <c r="C11" s="49">
        <v>148410</v>
      </c>
      <c r="D11" s="50">
        <v>24688</v>
      </c>
      <c r="E11" s="51">
        <v>100772</v>
      </c>
      <c r="F11" s="52">
        <v>1638</v>
      </c>
      <c r="G11" s="51">
        <v>54851</v>
      </c>
      <c r="H11" s="52">
        <v>114</v>
      </c>
      <c r="I11" s="51">
        <v>4088</v>
      </c>
      <c r="J11" s="52">
        <v>1524</v>
      </c>
      <c r="K11" s="51">
        <v>50763</v>
      </c>
      <c r="L11" s="52">
        <v>31</v>
      </c>
      <c r="M11" s="51">
        <v>976</v>
      </c>
      <c r="N11" s="52">
        <v>35</v>
      </c>
      <c r="O11" s="51">
        <v>1408</v>
      </c>
      <c r="P11" s="52">
        <v>22101</v>
      </c>
      <c r="Q11" s="51">
        <v>26163</v>
      </c>
      <c r="R11" s="52">
        <v>883</v>
      </c>
      <c r="S11" s="51">
        <v>11734</v>
      </c>
      <c r="T11" s="53" t="s">
        <v>15</v>
      </c>
      <c r="U11" s="51">
        <v>5640</v>
      </c>
      <c r="V11" s="51">
        <v>414</v>
      </c>
      <c r="W11" s="51">
        <v>5863</v>
      </c>
      <c r="X11" s="51">
        <v>4889</v>
      </c>
      <c r="Y11" s="51">
        <v>9315</v>
      </c>
      <c r="Z11" s="51">
        <v>21216</v>
      </c>
      <c r="AA11" s="51">
        <v>32460</v>
      </c>
      <c r="AB11" s="51">
        <v>38</v>
      </c>
      <c r="AC11" s="51">
        <v>1815</v>
      </c>
      <c r="AD11" s="51">
        <v>21178</v>
      </c>
      <c r="AE11" s="49">
        <v>30645</v>
      </c>
      <c r="AF11" s="54" t="s">
        <v>19</v>
      </c>
    </row>
    <row r="12" spans="2:32">
      <c r="B12" s="48" t="s">
        <v>32</v>
      </c>
      <c r="C12" s="49">
        <v>139936</v>
      </c>
      <c r="D12" s="50">
        <v>19646</v>
      </c>
      <c r="E12" s="51">
        <v>92178</v>
      </c>
      <c r="F12" s="52">
        <v>1632</v>
      </c>
      <c r="G12" s="51">
        <v>50959</v>
      </c>
      <c r="H12" s="52">
        <v>145</v>
      </c>
      <c r="I12" s="51">
        <v>4003</v>
      </c>
      <c r="J12" s="52">
        <v>1487</v>
      </c>
      <c r="K12" s="51">
        <v>46956</v>
      </c>
      <c r="L12" s="52">
        <v>42</v>
      </c>
      <c r="M12" s="51">
        <v>1345</v>
      </c>
      <c r="N12" s="52">
        <v>26</v>
      </c>
      <c r="O12" s="51">
        <v>1434</v>
      </c>
      <c r="P12" s="52">
        <v>17277</v>
      </c>
      <c r="Q12" s="51">
        <v>23877</v>
      </c>
      <c r="R12" s="52">
        <v>669</v>
      </c>
      <c r="S12" s="51">
        <v>9071</v>
      </c>
      <c r="T12" s="53" t="s">
        <v>15</v>
      </c>
      <c r="U12" s="51">
        <v>5492</v>
      </c>
      <c r="V12" s="51">
        <v>428</v>
      </c>
      <c r="W12" s="51">
        <v>4559</v>
      </c>
      <c r="X12" s="51">
        <v>4502</v>
      </c>
      <c r="Y12" s="51">
        <v>7935</v>
      </c>
      <c r="Z12" s="51">
        <v>12067</v>
      </c>
      <c r="AA12" s="51">
        <v>35264</v>
      </c>
      <c r="AB12" s="51">
        <v>34</v>
      </c>
      <c r="AC12" s="51">
        <v>2571</v>
      </c>
      <c r="AD12" s="51">
        <v>12033</v>
      </c>
      <c r="AE12" s="49">
        <v>32693</v>
      </c>
      <c r="AF12" s="54" t="s">
        <v>32</v>
      </c>
    </row>
    <row r="13" spans="2:32">
      <c r="B13" s="55" t="s">
        <v>33</v>
      </c>
      <c r="C13" s="49">
        <v>99825.99</v>
      </c>
      <c r="D13" s="50">
        <v>26164</v>
      </c>
      <c r="E13" s="51">
        <v>65419.574000000001</v>
      </c>
      <c r="F13" s="52">
        <v>986</v>
      </c>
      <c r="G13" s="49">
        <v>30336.007000000001</v>
      </c>
      <c r="H13" s="52">
        <v>112</v>
      </c>
      <c r="I13" s="51">
        <v>3396.4340000000002</v>
      </c>
      <c r="J13" s="52">
        <v>874</v>
      </c>
      <c r="K13" s="51">
        <v>26939.573</v>
      </c>
      <c r="L13" s="52">
        <v>20</v>
      </c>
      <c r="M13" s="51">
        <v>1200.828</v>
      </c>
      <c r="N13" s="52">
        <v>15</v>
      </c>
      <c r="O13" s="51">
        <v>1290.4829999999999</v>
      </c>
      <c r="P13" s="52">
        <v>23800</v>
      </c>
      <c r="Q13" s="51">
        <v>14582.579</v>
      </c>
      <c r="R13" s="52">
        <v>1343</v>
      </c>
      <c r="S13" s="51">
        <v>12857.145</v>
      </c>
      <c r="T13" s="53" t="s">
        <v>15</v>
      </c>
      <c r="U13" s="51">
        <v>5152.5320000000002</v>
      </c>
      <c r="V13" s="51">
        <v>425</v>
      </c>
      <c r="W13" s="51">
        <v>4484.8829999999998</v>
      </c>
      <c r="X13" s="51">
        <v>3034</v>
      </c>
      <c r="Y13" s="51">
        <v>4645.576</v>
      </c>
      <c r="Z13" s="51">
        <v>34493</v>
      </c>
      <c r="AA13" s="51">
        <v>25275.957000000002</v>
      </c>
      <c r="AB13" s="51">
        <v>35</v>
      </c>
      <c r="AC13" s="51">
        <v>3474.1170000000002</v>
      </c>
      <c r="AD13" s="51">
        <v>34458</v>
      </c>
      <c r="AE13" s="49">
        <v>21801.84</v>
      </c>
      <c r="AF13" s="55" t="s">
        <v>33</v>
      </c>
    </row>
    <row r="14" spans="2:32">
      <c r="B14" s="55" t="s">
        <v>34</v>
      </c>
      <c r="C14" s="56">
        <v>128745.39399999999</v>
      </c>
      <c r="D14" s="57">
        <v>33475</v>
      </c>
      <c r="E14" s="58">
        <v>84851.301999999981</v>
      </c>
      <c r="F14" s="58">
        <v>1212</v>
      </c>
      <c r="G14" s="56">
        <v>45880.288999999997</v>
      </c>
      <c r="H14" s="58">
        <v>81</v>
      </c>
      <c r="I14" s="58">
        <v>2521.8670000000002</v>
      </c>
      <c r="J14" s="58">
        <v>1131</v>
      </c>
      <c r="K14" s="58">
        <v>43358.421999999999</v>
      </c>
      <c r="L14" s="56">
        <v>11</v>
      </c>
      <c r="M14" s="56">
        <v>779.34100000000001</v>
      </c>
      <c r="N14" s="58">
        <v>11</v>
      </c>
      <c r="O14" s="58">
        <v>968.19299999999998</v>
      </c>
      <c r="P14" s="58">
        <v>31613</v>
      </c>
      <c r="Q14" s="58">
        <v>20334.721000000001</v>
      </c>
      <c r="R14" s="58">
        <v>628</v>
      </c>
      <c r="S14" s="58">
        <v>12164.43</v>
      </c>
      <c r="T14" s="53" t="s">
        <v>15</v>
      </c>
      <c r="U14" s="58">
        <v>4724.3280000000004</v>
      </c>
      <c r="V14" s="58">
        <v>542</v>
      </c>
      <c r="W14" s="58">
        <v>4618.4120000000003</v>
      </c>
      <c r="X14" s="58">
        <v>3040</v>
      </c>
      <c r="Y14" s="58">
        <v>6061.3270000000002</v>
      </c>
      <c r="Z14" s="58">
        <v>14512</v>
      </c>
      <c r="AA14" s="56">
        <v>33214.353000000003</v>
      </c>
      <c r="AB14" s="58">
        <v>23</v>
      </c>
      <c r="AC14" s="56">
        <v>2817.8220000000001</v>
      </c>
      <c r="AD14" s="58">
        <v>14489</v>
      </c>
      <c r="AE14" s="58">
        <v>30396.530999999999</v>
      </c>
      <c r="AF14" s="55" t="s">
        <v>34</v>
      </c>
    </row>
    <row r="15" spans="2:32" ht="15" customHeight="1">
      <c r="B15" s="55" t="s">
        <v>35</v>
      </c>
      <c r="C15" s="56">
        <v>151215.84100000001</v>
      </c>
      <c r="D15" s="57">
        <v>19339</v>
      </c>
      <c r="E15" s="58">
        <v>97769.016999999993</v>
      </c>
      <c r="F15" s="58">
        <v>1133</v>
      </c>
      <c r="G15" s="56">
        <v>52271.449000000001</v>
      </c>
      <c r="H15" s="58">
        <v>49</v>
      </c>
      <c r="I15" s="58">
        <v>2418.4520000000002</v>
      </c>
      <c r="J15" s="58">
        <v>1084</v>
      </c>
      <c r="K15" s="58">
        <v>49852.997000000003</v>
      </c>
      <c r="L15" s="56">
        <v>11</v>
      </c>
      <c r="M15" s="56">
        <v>337.86700000000002</v>
      </c>
      <c r="N15" s="58">
        <v>15</v>
      </c>
      <c r="O15" s="58">
        <v>1805.9179999999999</v>
      </c>
      <c r="P15" s="58">
        <v>17685</v>
      </c>
      <c r="Q15" s="58">
        <v>26130.728999999999</v>
      </c>
      <c r="R15" s="58">
        <v>495</v>
      </c>
      <c r="S15" s="58">
        <v>11799.454</v>
      </c>
      <c r="T15" s="53"/>
      <c r="U15" s="58">
        <v>5423.6</v>
      </c>
      <c r="V15" s="58">
        <v>543</v>
      </c>
      <c r="W15" s="58">
        <v>3846.5839999999998</v>
      </c>
      <c r="X15" s="58">
        <v>3272</v>
      </c>
      <c r="Y15" s="58">
        <v>7629.357</v>
      </c>
      <c r="Z15" s="58">
        <v>20588</v>
      </c>
      <c r="AA15" s="56">
        <v>41970.883000000002</v>
      </c>
      <c r="AB15" s="58">
        <v>36</v>
      </c>
      <c r="AC15" s="56">
        <v>2922.7660000000001</v>
      </c>
      <c r="AD15" s="58">
        <v>20552</v>
      </c>
      <c r="AE15" s="58">
        <v>39048.116999999998</v>
      </c>
      <c r="AF15" s="55" t="s">
        <v>35</v>
      </c>
    </row>
    <row r="16" spans="2:32" ht="12.6" customHeight="1">
      <c r="B16" s="59" t="s">
        <v>36</v>
      </c>
      <c r="C16" s="60">
        <v>158459.54599999997</v>
      </c>
      <c r="D16" s="61">
        <v>16043</v>
      </c>
      <c r="E16" s="62">
        <v>105069.23599999998</v>
      </c>
      <c r="F16" s="62">
        <v>1279</v>
      </c>
      <c r="G16" s="60">
        <v>59793.595999999998</v>
      </c>
      <c r="H16" s="62">
        <v>75</v>
      </c>
      <c r="I16" s="62">
        <v>3830.373</v>
      </c>
      <c r="J16" s="62">
        <v>1204</v>
      </c>
      <c r="K16" s="62">
        <v>55963.222999999998</v>
      </c>
      <c r="L16" s="60">
        <v>14</v>
      </c>
      <c r="M16" s="60">
        <v>965.95600000000002</v>
      </c>
      <c r="N16" s="62">
        <v>19</v>
      </c>
      <c r="O16" s="62">
        <v>1811.34</v>
      </c>
      <c r="P16" s="62">
        <v>14228</v>
      </c>
      <c r="Q16" s="62">
        <v>26938.527999999998</v>
      </c>
      <c r="R16" s="62">
        <v>503</v>
      </c>
      <c r="S16" s="62">
        <v>8754.8359999999993</v>
      </c>
      <c r="T16" s="63"/>
      <c r="U16" s="62">
        <v>6804.98</v>
      </c>
      <c r="V16" s="62">
        <v>428</v>
      </c>
      <c r="W16" s="62">
        <v>3832.6880000000001</v>
      </c>
      <c r="X16" s="62">
        <v>3480</v>
      </c>
      <c r="Y16" s="62">
        <v>7746.3130000000001</v>
      </c>
      <c r="Z16" s="62">
        <v>12480</v>
      </c>
      <c r="AA16" s="60">
        <v>41811.309000000001</v>
      </c>
      <c r="AB16" s="62">
        <v>18</v>
      </c>
      <c r="AC16" s="60">
        <v>1014.553</v>
      </c>
      <c r="AD16" s="62">
        <v>12462</v>
      </c>
      <c r="AE16" s="62">
        <v>40796.756000000001</v>
      </c>
      <c r="AF16" s="64" t="s">
        <v>36</v>
      </c>
    </row>
    <row r="17" spans="2:32" s="71" customFormat="1" ht="20.25" customHeight="1" thickBot="1">
      <c r="B17" s="65" t="s">
        <v>37</v>
      </c>
      <c r="C17" s="66">
        <f>E17+W17+Y17+AA17</f>
        <v>102666.86999999998</v>
      </c>
      <c r="D17" s="67">
        <f>F17+L17+N17+P17+R17</f>
        <v>8011</v>
      </c>
      <c r="E17" s="66">
        <f>(G17+M17+O17+Q17+S17+U17)</f>
        <v>69503.142999999982</v>
      </c>
      <c r="F17" s="66">
        <f>H17+J17</f>
        <v>819</v>
      </c>
      <c r="G17" s="66">
        <f>I17+K17</f>
        <v>39438.131999999998</v>
      </c>
      <c r="H17" s="66">
        <f>'[1]輸出 '!D20</f>
        <v>39</v>
      </c>
      <c r="I17" s="66">
        <f>'[1]輸出 '!E20/1000</f>
        <v>1832.9010000000001</v>
      </c>
      <c r="J17" s="66">
        <f>'[1]輸出 '!F20+'[1]輸出 '!H20</f>
        <v>780</v>
      </c>
      <c r="K17" s="66">
        <f>('[1]輸出 '!G20+'[1]輸出 '!I20)/1000</f>
        <v>37605.231</v>
      </c>
      <c r="L17" s="66">
        <f>'[1]輸出 '!N20</f>
        <v>13</v>
      </c>
      <c r="M17" s="66">
        <f>'[1]輸出 '!O20/1000</f>
        <v>663.50099999999998</v>
      </c>
      <c r="N17" s="66">
        <f>'[1]輸出 '!P20</f>
        <v>614</v>
      </c>
      <c r="O17" s="66">
        <f>'[1]輸出 '!Q20/1000</f>
        <v>1492.097</v>
      </c>
      <c r="P17" s="66">
        <f>'[1]輸出 '!T20</f>
        <v>6333</v>
      </c>
      <c r="Q17" s="66">
        <f>'[1]輸出 '!U20/1000</f>
        <v>17759.007000000001</v>
      </c>
      <c r="R17" s="66">
        <f>'[1]輸出 '!J20+'[1]輸出 '!L20+'[1]輸出 '!R20</f>
        <v>232</v>
      </c>
      <c r="S17" s="66">
        <f>('[1]輸出 '!K20+'[1]輸出 '!M20+'[1]輸出 '!S20)/1000</f>
        <v>6304.0929999999998</v>
      </c>
      <c r="T17" s="68"/>
      <c r="U17" s="66">
        <f>'[1]輸出 '!W20/1000</f>
        <v>3846.3130000000001</v>
      </c>
      <c r="V17" s="66">
        <f>'[1]輸出 '!AH20</f>
        <v>312</v>
      </c>
      <c r="W17" s="66">
        <f>'[1]輸出 '!AI20/1000</f>
        <v>3109.9769999999999</v>
      </c>
      <c r="X17" s="66">
        <f>'[1]輸出 '!AN20</f>
        <v>2122</v>
      </c>
      <c r="Y17" s="66">
        <f>'[1]輸出 '!AO20/1000</f>
        <v>5943.3140000000003</v>
      </c>
      <c r="Z17" s="66">
        <f>AB17+AD17</f>
        <v>8544</v>
      </c>
      <c r="AA17" s="66">
        <f>AC17+AE17</f>
        <v>24110.436000000002</v>
      </c>
      <c r="AB17" s="69">
        <f>'[1]輸出 '!AP20</f>
        <v>7</v>
      </c>
      <c r="AC17" s="66">
        <f>'[1]輸出 '!AQ20/1000</f>
        <v>232.499</v>
      </c>
      <c r="AD17" s="66">
        <f>'[1]輸出 '!AR20+'[1]輸出 '!AT20+'[1]輸出 '!AV20+'[1]輸出 '!AX20+'[1]輸出 '!AZ20+'[1]輸出 '!BB20</f>
        <v>8537</v>
      </c>
      <c r="AE17" s="66">
        <f>('[1]輸出 '!AS20+'[1]輸出 '!AU20+'[1]輸出 '!AW20+'[1]輸出 '!AY20+'[1]輸出 '!BA20+'[1]輸出 '!BC20)/1000</f>
        <v>23877.937000000002</v>
      </c>
      <c r="AF17" s="70" t="s">
        <v>38</v>
      </c>
    </row>
    <row r="18" spans="2:32" ht="19.2" thickTop="1" thickBot="1">
      <c r="B18" s="72" t="s">
        <v>39</v>
      </c>
      <c r="C18" s="73">
        <f>[1]速報!G18</f>
        <v>0.98907539806055345</v>
      </c>
      <c r="D18" s="74"/>
      <c r="E18" s="75">
        <f>[1]速報!G6</f>
        <v>1.0087220615128922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 t="s">
        <v>40</v>
      </c>
      <c r="U18" s="76"/>
      <c r="V18" s="76"/>
      <c r="W18" s="75">
        <f>[1]速報!G9</f>
        <v>1.3101701127344423</v>
      </c>
      <c r="X18" s="76"/>
      <c r="Y18" s="75">
        <f>[1]速報!G12</f>
        <v>1.023873617636915</v>
      </c>
      <c r="Z18" s="76"/>
      <c r="AA18" s="75">
        <f>[1]速報!G15</f>
        <v>0.90232907844151777</v>
      </c>
      <c r="AB18" s="78"/>
      <c r="AC18" s="76"/>
      <c r="AD18" s="76"/>
      <c r="AE18" s="76"/>
      <c r="AF18" s="79"/>
    </row>
    <row r="19" spans="2:32" ht="18.600000000000001" thickTop="1">
      <c r="B19" s="80" t="s">
        <v>41</v>
      </c>
      <c r="C19" s="81">
        <f>E19+W19+Y19+AA19</f>
        <v>8765.67</v>
      </c>
      <c r="D19" s="82">
        <f>F19+L19+N19+P19+R19</f>
        <v>1392</v>
      </c>
      <c r="E19" s="82">
        <f>G19+M19+O19+Q19+S19+U19</f>
        <v>5153.2610000000004</v>
      </c>
      <c r="F19" s="82">
        <f>H19+J19</f>
        <v>55</v>
      </c>
      <c r="G19" s="82">
        <f>I19+K19</f>
        <v>1827.4449999999999</v>
      </c>
      <c r="H19" s="81">
        <f>'[1]輸出 '!D6</f>
        <v>5</v>
      </c>
      <c r="I19" s="81">
        <f>'[1]輸出 '!E6/1000</f>
        <v>117.999</v>
      </c>
      <c r="J19" s="81">
        <f>'[1]輸出 '!F6+'[1]輸出 '!H6</f>
        <v>50</v>
      </c>
      <c r="K19" s="81">
        <f>('[1]輸出 '!G6+'[1]輸出 '!I6)/1000</f>
        <v>1709.4459999999999</v>
      </c>
      <c r="L19" s="81">
        <f>'[1]輸出 '!N6</f>
        <v>0</v>
      </c>
      <c r="M19" s="81">
        <f>'[1]輸出 '!O6/1000</f>
        <v>0</v>
      </c>
      <c r="N19" s="81">
        <f>'[1]輸出 '!P6</f>
        <v>603</v>
      </c>
      <c r="O19" s="81">
        <f>'[1]輸出 '!Q6/1000</f>
        <v>172.428</v>
      </c>
      <c r="P19" s="81">
        <f>'[1]輸出 '!T6</f>
        <v>717</v>
      </c>
      <c r="Q19" s="81">
        <f>'[1]輸出 '!U6/1000</f>
        <v>2388.5250000000001</v>
      </c>
      <c r="R19" s="81">
        <f>'[1]輸出 '!J6+'[1]輸出 '!L6+'[1]輸出 '!R6</f>
        <v>17</v>
      </c>
      <c r="S19" s="81">
        <f>('[1]輸出 '!K6+'[1]輸出 '!M6+'[1]輸出 '!S6)/1000</f>
        <v>248.83099999999999</v>
      </c>
      <c r="T19" s="83" t="s">
        <v>15</v>
      </c>
      <c r="U19" s="81">
        <f>'[1]輸出 '!W6/1000</f>
        <v>516.03200000000004</v>
      </c>
      <c r="V19" s="81">
        <f>'[1]輸出 '!Z6</f>
        <v>19</v>
      </c>
      <c r="W19" s="81">
        <f>('[1]輸出 '!AA6+'[1]輸出 '!AC6+'[1]輸出 '!AE6)/1000</f>
        <v>248.155</v>
      </c>
      <c r="X19" s="81">
        <f>'[1]輸出 '!AJ6+'[1]輸出 '!AL6</f>
        <v>176</v>
      </c>
      <c r="Y19" s="81">
        <f>('[1]輸出 '!AK6+'[1]輸出 '!AM6)/1000</f>
        <v>486.93700000000001</v>
      </c>
      <c r="Z19" s="82">
        <f>AB19+AD19</f>
        <v>301</v>
      </c>
      <c r="AA19" s="82">
        <f>AC19+AE19</f>
        <v>2877.317</v>
      </c>
      <c r="AB19" s="84">
        <f>'[1]輸出 '!AP6</f>
        <v>2</v>
      </c>
      <c r="AC19" s="81">
        <f>'[1]輸出 '!AQ6/1000</f>
        <v>11.673999999999999</v>
      </c>
      <c r="AD19" s="81">
        <f>'[1]輸出 '!AR6+'[1]輸出 '!AT6+'[1]輸出 '!AV6+'[1]輸出 '!AX6+'[1]輸出 '!AZ6+'[1]輸出 '!BB6</f>
        <v>299</v>
      </c>
      <c r="AE19" s="81">
        <f>('[1]輸出 '!AS6+'[1]輸出 '!AU6+'[1]輸出 '!AW6+'[1]輸出 '!AY6+'[1]輸出 '!BA6+'[1]輸出 '!BC6)/1000</f>
        <v>2865.643</v>
      </c>
      <c r="AF19" s="85" t="s">
        <v>41</v>
      </c>
    </row>
    <row r="20" spans="2:32">
      <c r="B20" s="86" t="s">
        <v>42</v>
      </c>
      <c r="C20" s="81">
        <f t="shared" ref="C20:C32" si="0">E20+W20+Y20+AA20</f>
        <v>13178.326000000001</v>
      </c>
      <c r="D20" s="82">
        <f t="shared" ref="D20:D32" si="1">F20+L20+N20+P20+R20</f>
        <v>979</v>
      </c>
      <c r="E20" s="82">
        <f t="shared" ref="E20:E32" si="2">G20+M20+O20+Q20+S20+U20</f>
        <v>9516.4760000000006</v>
      </c>
      <c r="F20" s="82">
        <f t="shared" ref="F20:G32" si="3">H20+J20</f>
        <v>184</v>
      </c>
      <c r="G20" s="82">
        <f t="shared" si="3"/>
        <v>6304.1630000000005</v>
      </c>
      <c r="H20" s="81">
        <f>'[1]輸出 '!D7</f>
        <v>2</v>
      </c>
      <c r="I20" s="81">
        <f>'[1]輸出 '!E7/1000</f>
        <v>124.804</v>
      </c>
      <c r="J20" s="81">
        <f>'[1]輸出 '!F7+'[1]輸出 '!H7</f>
        <v>182</v>
      </c>
      <c r="K20" s="81">
        <f>('[1]輸出 '!G7+'[1]輸出 '!I7)/1000</f>
        <v>6179.3590000000004</v>
      </c>
      <c r="L20" s="81">
        <f>'[1]輸出 '!N7</f>
        <v>2</v>
      </c>
      <c r="M20" s="81">
        <f>'[1]輸出 '!O7/1000</f>
        <v>16.216000000000001</v>
      </c>
      <c r="N20" s="81">
        <f>'[1]輸出 '!P7</f>
        <v>1</v>
      </c>
      <c r="O20" s="81">
        <f>'[1]輸出 '!Q7/1000</f>
        <v>4.5650000000000004</v>
      </c>
      <c r="P20" s="81">
        <f>'[1]輸出 '!T7</f>
        <v>757</v>
      </c>
      <c r="Q20" s="81">
        <f>'[1]輸出 '!U7/1000</f>
        <v>2161.5410000000002</v>
      </c>
      <c r="R20" s="81">
        <f>'[1]輸出 '!J7+'[1]輸出 '!L7+'[1]輸出 '!R7</f>
        <v>35</v>
      </c>
      <c r="S20" s="81">
        <f>('[1]輸出 '!K7+'[1]輸出 '!M7+'[1]輸出 '!S7)/1000</f>
        <v>546.63699999999994</v>
      </c>
      <c r="T20" s="83" t="s">
        <v>15</v>
      </c>
      <c r="U20" s="81">
        <f>'[1]輸出 '!W7/1000</f>
        <v>483.35399999999998</v>
      </c>
      <c r="V20" s="81">
        <f>'[1]輸出 '!Z7</f>
        <v>22</v>
      </c>
      <c r="W20" s="81">
        <f>('[1]輸出 '!AA7+'[1]輸出 '!AC7+'[1]輸出 '!AE7)/1000</f>
        <v>360.738</v>
      </c>
      <c r="X20" s="81">
        <f>'[1]輸出 '!AJ7+'[1]輸出 '!AL7</f>
        <v>241</v>
      </c>
      <c r="Y20" s="81">
        <f>('[1]輸出 '!AK7+'[1]輸出 '!AM7)/1000</f>
        <v>666.09</v>
      </c>
      <c r="Z20" s="82">
        <f t="shared" ref="Z20:AA32" si="4">AB20+AD20</f>
        <v>1768</v>
      </c>
      <c r="AA20" s="82">
        <f t="shared" si="4"/>
        <v>2635.0219999999999</v>
      </c>
      <c r="AB20" s="84">
        <f>'[1]輸出 '!AP7</f>
        <v>1</v>
      </c>
      <c r="AC20" s="81">
        <f>'[1]輸出 '!AQ7/1000</f>
        <v>11.7</v>
      </c>
      <c r="AD20" s="81">
        <f>'[1]輸出 '!AR7+'[1]輸出 '!AT7+'[1]輸出 '!AV7+'[1]輸出 '!AX7+'[1]輸出 '!AZ7+'[1]輸出 '!BB7</f>
        <v>1767</v>
      </c>
      <c r="AE20" s="81">
        <f>('[1]輸出 '!AS7+'[1]輸出 '!AU7+'[1]輸出 '!AW7+'[1]輸出 '!AY7+'[1]輸出 '!BA7+'[1]輸出 '!BC7)/1000</f>
        <v>2623.3220000000001</v>
      </c>
      <c r="AF20" s="87" t="s">
        <v>42</v>
      </c>
    </row>
    <row r="21" spans="2:32">
      <c r="B21" s="86" t="s">
        <v>43</v>
      </c>
      <c r="C21" s="81">
        <f t="shared" si="0"/>
        <v>15930.990000000002</v>
      </c>
      <c r="D21" s="82">
        <f t="shared" si="1"/>
        <v>941</v>
      </c>
      <c r="E21" s="82">
        <f t="shared" si="2"/>
        <v>10938.424000000001</v>
      </c>
      <c r="F21" s="82">
        <f t="shared" si="3"/>
        <v>110</v>
      </c>
      <c r="G21" s="82">
        <f t="shared" si="3"/>
        <v>7091.6310000000003</v>
      </c>
      <c r="H21" s="81">
        <f>'[1]輸出 '!D8</f>
        <v>3</v>
      </c>
      <c r="I21" s="81">
        <f>'[1]輸出 '!E8/1000</f>
        <v>204.97</v>
      </c>
      <c r="J21" s="81">
        <f>'[1]輸出 '!F8+'[1]輸出 '!H8</f>
        <v>107</v>
      </c>
      <c r="K21" s="81">
        <f>('[1]輸出 '!G8+'[1]輸出 '!I8)/1000</f>
        <v>6886.6610000000001</v>
      </c>
      <c r="L21" s="81">
        <f>'[1]輸出 '!N8</f>
        <v>3</v>
      </c>
      <c r="M21" s="81">
        <f>'[1]輸出 '!O8/1000</f>
        <v>242.37200000000001</v>
      </c>
      <c r="N21" s="81">
        <f>'[1]輸出 '!P8</f>
        <v>5</v>
      </c>
      <c r="O21" s="81">
        <f>'[1]輸出 '!Q8/1000</f>
        <v>584.79</v>
      </c>
      <c r="P21" s="81">
        <f>'[1]輸出 '!T8</f>
        <v>785</v>
      </c>
      <c r="Q21" s="81">
        <f>'[1]輸出 '!U8/1000</f>
        <v>1678.7940000000001</v>
      </c>
      <c r="R21" s="81">
        <f>'[1]輸出 '!J8+'[1]輸出 '!L8+'[1]輸出 '!R8</f>
        <v>38</v>
      </c>
      <c r="S21" s="81">
        <f>('[1]輸出 '!K8+'[1]輸出 '!M8+'[1]輸出 '!S8)/1000</f>
        <v>798.73699999999997</v>
      </c>
      <c r="T21" s="83" t="s">
        <v>15</v>
      </c>
      <c r="U21" s="81">
        <f>'[1]輸出 '!W8/1000</f>
        <v>542.1</v>
      </c>
      <c r="V21" s="81">
        <f>'[1]輸出 '!Z8</f>
        <v>121</v>
      </c>
      <c r="W21" s="81">
        <f>('[1]輸出 '!AA8+'[1]輸出 '!AC8+'[1]輸出 '!AE8)/1000</f>
        <v>431.62</v>
      </c>
      <c r="X21" s="81">
        <f>'[1]輸出 '!AJ8+'[1]輸出 '!AL8</f>
        <v>278</v>
      </c>
      <c r="Y21" s="81">
        <f>('[1]輸出 '!AK8+'[1]輸出 '!AM8)/1000</f>
        <v>717.24800000000005</v>
      </c>
      <c r="Z21" s="82">
        <f t="shared" si="4"/>
        <v>1044</v>
      </c>
      <c r="AA21" s="82">
        <f t="shared" si="4"/>
        <v>3843.6979999999999</v>
      </c>
      <c r="AB21" s="84">
        <f>'[1]輸出 '!AP8</f>
        <v>0</v>
      </c>
      <c r="AC21" s="81">
        <f>'[1]輸出 '!AQ8/1000</f>
        <v>0</v>
      </c>
      <c r="AD21" s="81">
        <f>'[1]輸出 '!AR8+'[1]輸出 '!AT8+'[1]輸出 '!AV8+'[1]輸出 '!AX8+'[1]輸出 '!AZ8+'[1]輸出 '!BB8</f>
        <v>1044</v>
      </c>
      <c r="AE21" s="81">
        <f>('[1]輸出 '!AS8+'[1]輸出 '!AU8+'[1]輸出 '!AW8+'[1]輸出 '!AY8+'[1]輸出 '!BA8+'[1]輸出 '!BC8)/1000</f>
        <v>3843.6979999999999</v>
      </c>
      <c r="AF21" s="87" t="s">
        <v>43</v>
      </c>
    </row>
    <row r="22" spans="2:32">
      <c r="B22" s="86" t="s">
        <v>44</v>
      </c>
      <c r="C22" s="81">
        <f t="shared" si="0"/>
        <v>13664.103999999999</v>
      </c>
      <c r="D22" s="82">
        <f t="shared" si="1"/>
        <v>1025</v>
      </c>
      <c r="E22" s="82">
        <f t="shared" si="2"/>
        <v>10461.361000000001</v>
      </c>
      <c r="F22" s="82">
        <f t="shared" si="3"/>
        <v>129</v>
      </c>
      <c r="G22" s="82">
        <f t="shared" si="3"/>
        <v>6447.8630000000003</v>
      </c>
      <c r="H22" s="81">
        <f>'[1]輸出 '!D9</f>
        <v>10</v>
      </c>
      <c r="I22" s="81">
        <f>'[1]輸出 '!E9/1000</f>
        <v>834.15800000000002</v>
      </c>
      <c r="J22" s="81">
        <f>'[1]輸出 '!F9+'[1]輸出 '!H9</f>
        <v>119</v>
      </c>
      <c r="K22" s="81">
        <f>('[1]輸出 '!G9+'[1]輸出 '!I9)/1000</f>
        <v>5613.7049999999999</v>
      </c>
      <c r="L22" s="81">
        <f>'[1]輸出 '!N9</f>
        <v>1</v>
      </c>
      <c r="M22" s="81">
        <f>'[1]輸出 '!O9/1000</f>
        <v>0.8</v>
      </c>
      <c r="N22" s="81">
        <f>'[1]輸出 '!P9</f>
        <v>2</v>
      </c>
      <c r="O22" s="81">
        <f>'[1]輸出 '!Q9/1000</f>
        <v>299.47399999999999</v>
      </c>
      <c r="P22" s="81">
        <f>'[1]輸出 '!T9</f>
        <v>869</v>
      </c>
      <c r="Q22" s="81">
        <f>'[1]輸出 '!U9/1000</f>
        <v>2726.509</v>
      </c>
      <c r="R22" s="81">
        <f>'[1]輸出 '!J9+'[1]輸出 '!L9+'[1]輸出 '!R9</f>
        <v>24</v>
      </c>
      <c r="S22" s="81">
        <f>('[1]輸出 '!K9+'[1]輸出 '!M9+'[1]輸出 '!S9)/1000</f>
        <v>516.33900000000006</v>
      </c>
      <c r="T22" s="83" t="s">
        <v>15</v>
      </c>
      <c r="U22" s="81">
        <f>'[1]輸出 '!W9/1000</f>
        <v>470.37599999999998</v>
      </c>
      <c r="V22" s="81">
        <f>'[1]輸出 '!Z9</f>
        <v>18</v>
      </c>
      <c r="W22" s="81">
        <f>('[1]輸出 '!AA9+'[1]輸出 '!AC9+'[1]輸出 '!AE9)/1000</f>
        <v>569.06299999999999</v>
      </c>
      <c r="X22" s="81">
        <f>'[1]輸出 '!AJ9+'[1]輸出 '!AL9</f>
        <v>299</v>
      </c>
      <c r="Y22" s="81">
        <f>('[1]輸出 '!AK9+'[1]輸出 '!AM9)/1000</f>
        <v>629.73800000000006</v>
      </c>
      <c r="Z22" s="82">
        <f t="shared" si="4"/>
        <v>1389</v>
      </c>
      <c r="AA22" s="82">
        <f t="shared" si="4"/>
        <v>2003.942</v>
      </c>
      <c r="AB22" s="84">
        <f>'[1]輸出 '!AP9</f>
        <v>1</v>
      </c>
      <c r="AC22" s="81">
        <f>'[1]輸出 '!AQ9/1000</f>
        <v>50.029000000000003</v>
      </c>
      <c r="AD22" s="81">
        <f>'[1]輸出 '!AR9+'[1]輸出 '!AT9+'[1]輸出 '!AV9+'[1]輸出 '!AX9+'[1]輸出 '!AZ9+'[1]輸出 '!BB9</f>
        <v>1388</v>
      </c>
      <c r="AE22" s="81">
        <f>('[1]輸出 '!AS9+'[1]輸出 '!AU9+'[1]輸出 '!AW9+'[1]輸出 '!AY9+'[1]輸出 '!BA9+'[1]輸出 '!BC9)/1000</f>
        <v>1953.913</v>
      </c>
      <c r="AF22" s="87" t="s">
        <v>44</v>
      </c>
    </row>
    <row r="23" spans="2:32">
      <c r="B23" s="86" t="s">
        <v>45</v>
      </c>
      <c r="C23" s="81">
        <f t="shared" si="0"/>
        <v>14916.993999999999</v>
      </c>
      <c r="D23" s="82">
        <f t="shared" si="1"/>
        <v>827</v>
      </c>
      <c r="E23" s="82">
        <f t="shared" si="2"/>
        <v>9870.2970000000005</v>
      </c>
      <c r="F23" s="82">
        <f t="shared" si="3"/>
        <v>99</v>
      </c>
      <c r="G23" s="82">
        <f t="shared" si="3"/>
        <v>5369.3640000000005</v>
      </c>
      <c r="H23" s="81">
        <f>'[1]輸出 '!D10</f>
        <v>2</v>
      </c>
      <c r="I23" s="81">
        <f>'[1]輸出 '!E10/1000</f>
        <v>75.111999999999995</v>
      </c>
      <c r="J23" s="81">
        <f>'[1]輸出 '!F10+'[1]輸出 '!H10</f>
        <v>97</v>
      </c>
      <c r="K23" s="81">
        <f>('[1]輸出 '!G10+'[1]輸出 '!I10)/1000</f>
        <v>5294.2520000000004</v>
      </c>
      <c r="L23" s="81">
        <f>'[1]輸出 '!N10</f>
        <v>1</v>
      </c>
      <c r="M23" s="81">
        <f>'[1]輸出 '!O10/1000</f>
        <v>48.046999999999997</v>
      </c>
      <c r="N23" s="81">
        <f>'[1]輸出 '!P10</f>
        <v>1</v>
      </c>
      <c r="O23" s="81">
        <f>'[1]輸出 '!Q10/1000</f>
        <v>20.16</v>
      </c>
      <c r="P23" s="81">
        <f>'[1]輸出 '!T10</f>
        <v>695</v>
      </c>
      <c r="Q23" s="81">
        <f>'[1]輸出 '!U10/1000</f>
        <v>2691.6529999999998</v>
      </c>
      <c r="R23" s="81">
        <f>'[1]輸出 '!J10+'[1]輸出 '!L10+'[1]輸出 '!R10</f>
        <v>31</v>
      </c>
      <c r="S23" s="81">
        <f>('[1]輸出 '!K10+'[1]輸出 '!M10+'[1]輸出 '!S10)/1000</f>
        <v>1334.011</v>
      </c>
      <c r="T23" s="83" t="s">
        <v>15</v>
      </c>
      <c r="U23" s="81">
        <f>'[1]輸出 '!W10/1000</f>
        <v>407.06200000000001</v>
      </c>
      <c r="V23" s="81">
        <f>'[1]輸出 '!Z10</f>
        <v>27</v>
      </c>
      <c r="W23" s="81">
        <f>('[1]輸出 '!AA10+'[1]輸出 '!AC10+'[1]輸出 '!AE10)/1000</f>
        <v>387.33</v>
      </c>
      <c r="X23" s="81">
        <f>'[1]輸出 '!AJ10+'[1]輸出 '!AL10</f>
        <v>304</v>
      </c>
      <c r="Y23" s="81">
        <f>('[1]輸出 '!AK10+'[1]輸出 '!AM10)/1000</f>
        <v>1348.309</v>
      </c>
      <c r="Z23" s="82">
        <f t="shared" si="4"/>
        <v>1889</v>
      </c>
      <c r="AA23" s="82">
        <f t="shared" si="4"/>
        <v>3311.058</v>
      </c>
      <c r="AB23" s="84">
        <f>'[1]輸出 '!AP10</f>
        <v>1</v>
      </c>
      <c r="AC23" s="81">
        <f>'[1]輸出 '!AQ10/1000</f>
        <v>35</v>
      </c>
      <c r="AD23" s="81">
        <f>'[1]輸出 '!AR10+'[1]輸出 '!AT10+'[1]輸出 '!AV10+'[1]輸出 '!AX10+'[1]輸出 '!AZ10+'[1]輸出 '!BB10</f>
        <v>1888</v>
      </c>
      <c r="AE23" s="81">
        <f>('[1]輸出 '!AS10+'[1]輸出 '!AU10+'[1]輸出 '!AW10+'[1]輸出 '!AY10+'[1]輸出 '!BA10+'[1]輸出 '!BC10)/1000</f>
        <v>3276.058</v>
      </c>
      <c r="AF23" s="87" t="s">
        <v>45</v>
      </c>
    </row>
    <row r="24" spans="2:32">
      <c r="B24" s="86" t="s">
        <v>46</v>
      </c>
      <c r="C24" s="81">
        <f t="shared" si="0"/>
        <v>11293.558999999997</v>
      </c>
      <c r="D24" s="82">
        <f t="shared" si="1"/>
        <v>1207</v>
      </c>
      <c r="E24" s="82">
        <f t="shared" si="2"/>
        <v>7990.3999999999987</v>
      </c>
      <c r="F24" s="82">
        <f t="shared" si="3"/>
        <v>87</v>
      </c>
      <c r="G24" s="82">
        <f t="shared" si="3"/>
        <v>4911.4559999999992</v>
      </c>
      <c r="H24" s="81">
        <f>'[1]輸出 '!D11</f>
        <v>4</v>
      </c>
      <c r="I24" s="81">
        <f>'[1]輸出 '!E11/1000</f>
        <v>208.94</v>
      </c>
      <c r="J24" s="81">
        <f>'[1]輸出 '!F11+'[1]輸出 '!H11</f>
        <v>83</v>
      </c>
      <c r="K24" s="81">
        <f>('[1]輸出 '!G11+'[1]輸出 '!I11)/1000</f>
        <v>4702.5159999999996</v>
      </c>
      <c r="L24" s="81">
        <f>'[1]輸出 '!N11</f>
        <v>1</v>
      </c>
      <c r="M24" s="81">
        <f>'[1]輸出 '!O11/1000</f>
        <v>3.1040000000000001</v>
      </c>
      <c r="N24" s="81">
        <f>'[1]輸出 '!P11</f>
        <v>0</v>
      </c>
      <c r="O24" s="81">
        <f>'[1]輸出 '!Q11/1000</f>
        <v>0</v>
      </c>
      <c r="P24" s="81">
        <f>'[1]輸出 '!T11</f>
        <v>1086</v>
      </c>
      <c r="Q24" s="81">
        <f>'[1]輸出 '!U11/1000</f>
        <v>2087.2660000000001</v>
      </c>
      <c r="R24" s="81">
        <f>'[1]輸出 '!J11+'[1]輸出 '!L11+'[1]輸出 '!R11</f>
        <v>33</v>
      </c>
      <c r="S24" s="81">
        <f>('[1]輸出 '!K11+'[1]輸出 '!M11+'[1]輸出 '!S11)/1000</f>
        <v>529.83399999999995</v>
      </c>
      <c r="T24" s="83" t="s">
        <v>15</v>
      </c>
      <c r="U24" s="81">
        <f>'[1]輸出 '!W11/1000</f>
        <v>458.74</v>
      </c>
      <c r="V24" s="81">
        <f>'[1]輸出 '!Z11</f>
        <v>36</v>
      </c>
      <c r="W24" s="81">
        <f>('[1]輸出 '!AA11+'[1]輸出 '!AC11+'[1]輸出 '!AE11)/1000</f>
        <v>378.20699999999999</v>
      </c>
      <c r="X24" s="81">
        <f>'[1]輸出 '!AJ11+'[1]輸出 '!AL11</f>
        <v>298</v>
      </c>
      <c r="Y24" s="81">
        <f>('[1]輸出 '!AK11+'[1]輸出 '!AM11)/1000</f>
        <v>681.40800000000002</v>
      </c>
      <c r="Z24" s="82">
        <f t="shared" si="4"/>
        <v>631</v>
      </c>
      <c r="AA24" s="82">
        <f t="shared" si="4"/>
        <v>2243.5439999999999</v>
      </c>
      <c r="AB24" s="84">
        <f>'[1]輸出 '!AP11</f>
        <v>1</v>
      </c>
      <c r="AC24" s="81">
        <f>'[1]輸出 '!AQ11/1000</f>
        <v>14.4</v>
      </c>
      <c r="AD24" s="81">
        <f>'[1]輸出 '!AR11+'[1]輸出 '!AT11+'[1]輸出 '!AV11+'[1]輸出 '!AX11+'[1]輸出 '!AZ11+'[1]輸出 '!BB11</f>
        <v>630</v>
      </c>
      <c r="AE24" s="81">
        <f>('[1]輸出 '!AS11+'[1]輸出 '!AU11+'[1]輸出 '!AW11+'[1]輸出 '!AY11+'[1]輸出 '!BA11+'[1]輸出 '!BC11)/1000</f>
        <v>2229.1439999999998</v>
      </c>
      <c r="AF24" s="87" t="s">
        <v>46</v>
      </c>
    </row>
    <row r="25" spans="2:32">
      <c r="B25" s="86" t="s">
        <v>20</v>
      </c>
      <c r="C25" s="81">
        <f t="shared" si="0"/>
        <v>12529.217999999999</v>
      </c>
      <c r="D25" s="82">
        <f t="shared" si="1"/>
        <v>755</v>
      </c>
      <c r="E25" s="82">
        <f t="shared" si="2"/>
        <v>8106.5319999999992</v>
      </c>
      <c r="F25" s="82">
        <f t="shared" si="3"/>
        <v>78</v>
      </c>
      <c r="G25" s="82">
        <f t="shared" si="3"/>
        <v>3432.7569999999996</v>
      </c>
      <c r="H25" s="81">
        <f>'[1]輸出 '!D12</f>
        <v>4</v>
      </c>
      <c r="I25" s="81">
        <f>'[1]輸出 '!E12/1000</f>
        <v>39.238</v>
      </c>
      <c r="J25" s="81">
        <f>'[1]輸出 '!F12+'[1]輸出 '!H12</f>
        <v>74</v>
      </c>
      <c r="K25" s="81">
        <f>('[1]輸出 '!G12+'[1]輸出 '!I12)/1000</f>
        <v>3393.5189999999998</v>
      </c>
      <c r="L25" s="81">
        <f>'[1]輸出 '!N12</f>
        <v>2</v>
      </c>
      <c r="M25" s="81">
        <f>'[1]輸出 '!O12/1000</f>
        <v>255.06</v>
      </c>
      <c r="N25" s="81">
        <f>'[1]輸出 '!P12</f>
        <v>1</v>
      </c>
      <c r="O25" s="81">
        <f>'[1]輸出 '!Q12/1000</f>
        <v>211</v>
      </c>
      <c r="P25" s="81">
        <f>'[1]輸出 '!T12</f>
        <v>641</v>
      </c>
      <c r="Q25" s="81">
        <f>'[1]輸出 '!U12/1000</f>
        <v>2241.2860000000001</v>
      </c>
      <c r="R25" s="81">
        <f>'[1]輸出 '!J12+'[1]輸出 '!L12+'[1]輸出 '!R12</f>
        <v>33</v>
      </c>
      <c r="S25" s="81">
        <f>('[1]輸出 '!K12+'[1]輸出 '!M12+'[1]輸出 '!S12)/1000</f>
        <v>1501.106</v>
      </c>
      <c r="T25" s="83" t="s">
        <v>15</v>
      </c>
      <c r="U25" s="81">
        <f>'[1]輸出 '!W12/1000</f>
        <v>465.32299999999998</v>
      </c>
      <c r="V25" s="81">
        <f>'[1]輸出 '!Z12</f>
        <v>26</v>
      </c>
      <c r="W25" s="81">
        <f>('[1]輸出 '!AA12+'[1]輸出 '!AC12+'[1]輸出 '!AE12)/1000</f>
        <v>365.48599999999999</v>
      </c>
      <c r="X25" s="81">
        <f>'[1]輸出 '!AJ12+'[1]輸出 '!AL12</f>
        <v>306</v>
      </c>
      <c r="Y25" s="81">
        <f>('[1]輸出 '!AK12+'[1]輸出 '!AM12)/1000</f>
        <v>910.72799999999995</v>
      </c>
      <c r="Z25" s="82">
        <f t="shared" si="4"/>
        <v>1021</v>
      </c>
      <c r="AA25" s="82">
        <f t="shared" si="4"/>
        <v>3146.4720000000002</v>
      </c>
      <c r="AB25" s="84">
        <f>'[1]輸出 '!AP12</f>
        <v>0</v>
      </c>
      <c r="AC25" s="81">
        <f>'[1]輸出 '!AQ12/1000</f>
        <v>0</v>
      </c>
      <c r="AD25" s="81">
        <f>'[1]輸出 '!AR12+'[1]輸出 '!AT12+'[1]輸出 '!AV12+'[1]輸出 '!AX12+'[1]輸出 '!AZ12+'[1]輸出 '!BB12</f>
        <v>1021</v>
      </c>
      <c r="AE25" s="81">
        <f>('[1]輸出 '!AS12+'[1]輸出 '!AU12+'[1]輸出 '!AW12+'[1]輸出 '!AY12+'[1]輸出 '!BA12+'[1]輸出 '!BC12)/1000</f>
        <v>3146.4720000000002</v>
      </c>
      <c r="AF25" s="87" t="s">
        <v>20</v>
      </c>
    </row>
    <row r="26" spans="2:32">
      <c r="B26" s="86" t="s">
        <v>47</v>
      </c>
      <c r="C26" s="81">
        <f t="shared" si="0"/>
        <v>12388.009</v>
      </c>
      <c r="D26" s="82">
        <f t="shared" si="1"/>
        <v>885</v>
      </c>
      <c r="E26" s="82">
        <f t="shared" si="2"/>
        <v>7466.3919999999998</v>
      </c>
      <c r="F26" s="82">
        <f t="shared" si="3"/>
        <v>77</v>
      </c>
      <c r="G26" s="82">
        <f t="shared" si="3"/>
        <v>4053.453</v>
      </c>
      <c r="H26" s="81">
        <f>'[1]輸出 '!D13</f>
        <v>9</v>
      </c>
      <c r="I26" s="81">
        <f>'[1]輸出 '!E13/1000</f>
        <v>227.68</v>
      </c>
      <c r="J26" s="81">
        <f>'[1]輸出 '!F13+'[1]輸出 '!H13</f>
        <v>68</v>
      </c>
      <c r="K26" s="81">
        <f>('[1]輸出 '!G13+'[1]輸出 '!I13)/1000</f>
        <v>3825.7730000000001</v>
      </c>
      <c r="L26" s="81">
        <f>'[1]輸出 '!N13</f>
        <v>3</v>
      </c>
      <c r="M26" s="81">
        <f>'[1]輸出 '!O13/1000</f>
        <v>97.902000000000001</v>
      </c>
      <c r="N26" s="81">
        <f>'[1]輸出 '!P13</f>
        <v>1</v>
      </c>
      <c r="O26" s="81">
        <f>'[1]輸出 '!Q13/1000</f>
        <v>199.68</v>
      </c>
      <c r="P26" s="81">
        <f>'[1]輸出 '!T13</f>
        <v>783</v>
      </c>
      <c r="Q26" s="81">
        <f>'[1]輸出 '!U13/1000</f>
        <v>1783.433</v>
      </c>
      <c r="R26" s="81">
        <f>'[1]輸出 '!J13+'[1]輸出 '!L13+'[1]輸出 '!R13</f>
        <v>21</v>
      </c>
      <c r="S26" s="81">
        <f>('[1]輸出 '!K13+'[1]輸出 '!M13+'[1]輸出 '!S13)/1000</f>
        <v>828.59799999999996</v>
      </c>
      <c r="T26" s="83" t="s">
        <v>15</v>
      </c>
      <c r="U26" s="81">
        <f>'[1]輸出 '!W13/1000</f>
        <v>503.32600000000002</v>
      </c>
      <c r="V26" s="81">
        <f>'[1]輸出 '!Z13</f>
        <v>43</v>
      </c>
      <c r="W26" s="81">
        <f>('[1]輸出 '!AA13+'[1]輸出 '!AC13+'[1]輸出 '!AE13)/1000</f>
        <v>369.37799999999999</v>
      </c>
      <c r="X26" s="81">
        <f>'[1]輸出 '!AJ13+'[1]輸出 '!AL13</f>
        <v>220</v>
      </c>
      <c r="Y26" s="81">
        <f>('[1]輸出 '!AK13+'[1]輸出 '!AM13)/1000</f>
        <v>502.85599999999999</v>
      </c>
      <c r="Z26" s="82">
        <f t="shared" si="4"/>
        <v>501</v>
      </c>
      <c r="AA26" s="82">
        <f t="shared" si="4"/>
        <v>4049.3829999999998</v>
      </c>
      <c r="AB26" s="84">
        <f>'[1]輸出 '!AP13</f>
        <v>1</v>
      </c>
      <c r="AC26" s="81">
        <f>'[1]輸出 '!AQ13/1000</f>
        <v>109.696</v>
      </c>
      <c r="AD26" s="81">
        <f>'[1]輸出 '!AR13+'[1]輸出 '!AT13+'[1]輸出 '!AV13+'[1]輸出 '!AX13+'[1]輸出 '!AZ13+'[1]輸出 '!BB13</f>
        <v>500</v>
      </c>
      <c r="AE26" s="81">
        <f>('[1]輸出 '!AS13+'[1]輸出 '!AU13+'[1]輸出 '!AW13+'[1]輸出 '!AY13+'[1]輸出 '!BA13+'[1]輸出 '!BC13)/1000</f>
        <v>3939.6869999999999</v>
      </c>
      <c r="AF26" s="87" t="s">
        <v>47</v>
      </c>
    </row>
    <row r="27" spans="2:32">
      <c r="B27" s="86" t="s">
        <v>48</v>
      </c>
      <c r="C27" s="81">
        <f t="shared" si="0"/>
        <v>0</v>
      </c>
      <c r="D27" s="82">
        <f t="shared" si="1"/>
        <v>0</v>
      </c>
      <c r="E27" s="82">
        <f t="shared" si="2"/>
        <v>0</v>
      </c>
      <c r="F27" s="82">
        <f t="shared" si="3"/>
        <v>0</v>
      </c>
      <c r="G27" s="82">
        <f t="shared" si="3"/>
        <v>0</v>
      </c>
      <c r="H27" s="81">
        <f>'[1]輸出 '!D14</f>
        <v>0</v>
      </c>
      <c r="I27" s="81">
        <f>'[1]輸出 '!E14/1000</f>
        <v>0</v>
      </c>
      <c r="J27" s="81">
        <f>'[1]輸出 '!F14+'[1]輸出 '!H14</f>
        <v>0</v>
      </c>
      <c r="K27" s="81">
        <f>('[1]輸出 '!G14+'[1]輸出 '!I14)/1000</f>
        <v>0</v>
      </c>
      <c r="L27" s="81">
        <f>'[1]輸出 '!N14</f>
        <v>0</v>
      </c>
      <c r="M27" s="81">
        <f>'[1]輸出 '!O14/1000</f>
        <v>0</v>
      </c>
      <c r="N27" s="81">
        <f>'[1]輸出 '!P14</f>
        <v>0</v>
      </c>
      <c r="O27" s="81">
        <f>'[1]輸出 '!Q14/1000</f>
        <v>0</v>
      </c>
      <c r="P27" s="81">
        <f>'[1]輸出 '!T14</f>
        <v>0</v>
      </c>
      <c r="Q27" s="81">
        <f>'[1]輸出 '!U14/1000</f>
        <v>0</v>
      </c>
      <c r="R27" s="81">
        <f>'[1]輸出 '!J14+'[1]輸出 '!L14+'[1]輸出 '!R14</f>
        <v>0</v>
      </c>
      <c r="S27" s="81">
        <f>('[1]輸出 '!K14+'[1]輸出 '!M14+'[1]輸出 '!S14)/1000</f>
        <v>0</v>
      </c>
      <c r="T27" s="83" t="s">
        <v>15</v>
      </c>
      <c r="U27" s="81">
        <f>'[1]輸出 '!W14/1000</f>
        <v>0</v>
      </c>
      <c r="V27" s="81">
        <f>'[1]輸出 '!Z14</f>
        <v>0</v>
      </c>
      <c r="W27" s="81">
        <f>('[1]輸出 '!AA14+'[1]輸出 '!AC14+'[1]輸出 '!AE14)/1000</f>
        <v>0</v>
      </c>
      <c r="X27" s="81">
        <f>'[1]輸出 '!AJ14+'[1]輸出 '!AL14</f>
        <v>0</v>
      </c>
      <c r="Y27" s="81">
        <f>('[1]輸出 '!AK14+'[1]輸出 '!AM14)/1000</f>
        <v>0</v>
      </c>
      <c r="Z27" s="82">
        <f t="shared" si="4"/>
        <v>0</v>
      </c>
      <c r="AA27" s="82">
        <f t="shared" si="4"/>
        <v>0</v>
      </c>
      <c r="AB27" s="84">
        <f>'[1]輸出 '!AP14</f>
        <v>0</v>
      </c>
      <c r="AC27" s="81">
        <f>'[1]輸出 '!AQ14/1000</f>
        <v>0</v>
      </c>
      <c r="AD27" s="81">
        <f>'[1]輸出 '!AR14+'[1]輸出 '!AT14+'[1]輸出 '!AV14+'[1]輸出 '!AX14+'[1]輸出 '!AZ14+'[1]輸出 '!BB14</f>
        <v>0</v>
      </c>
      <c r="AE27" s="81">
        <f>('[1]輸出 '!AS14+'[1]輸出 '!AU14+'[1]輸出 '!AW14+'[1]輸出 '!AY14+'[1]輸出 '!BA14+'[1]輸出 '!BC14)/1000</f>
        <v>0</v>
      </c>
      <c r="AF27" s="87" t="s">
        <v>48</v>
      </c>
    </row>
    <row r="28" spans="2:32">
      <c r="B28" s="86" t="s">
        <v>49</v>
      </c>
      <c r="C28" s="81">
        <f t="shared" si="0"/>
        <v>0</v>
      </c>
      <c r="D28" s="82">
        <f t="shared" si="1"/>
        <v>0</v>
      </c>
      <c r="E28" s="82">
        <f t="shared" si="2"/>
        <v>0</v>
      </c>
      <c r="F28" s="82">
        <f t="shared" si="3"/>
        <v>0</v>
      </c>
      <c r="G28" s="82">
        <f t="shared" si="3"/>
        <v>0</v>
      </c>
      <c r="H28" s="81">
        <f>'[1]輸出 '!D15</f>
        <v>0</v>
      </c>
      <c r="I28" s="81">
        <f>'[1]輸出 '!E15/1000</f>
        <v>0</v>
      </c>
      <c r="J28" s="81">
        <f>'[1]輸出 '!F15+'[1]輸出 '!H15</f>
        <v>0</v>
      </c>
      <c r="K28" s="81">
        <f>('[1]輸出 '!G15+'[1]輸出 '!I15)/1000</f>
        <v>0</v>
      </c>
      <c r="L28" s="81">
        <f>'[1]輸出 '!N15</f>
        <v>0</v>
      </c>
      <c r="M28" s="81">
        <f>'[1]輸出 '!O15/1000</f>
        <v>0</v>
      </c>
      <c r="N28" s="81">
        <f>'[1]輸出 '!P15</f>
        <v>0</v>
      </c>
      <c r="O28" s="81">
        <f>'[1]輸出 '!Q15/1000</f>
        <v>0</v>
      </c>
      <c r="P28" s="81">
        <f>'[1]輸出 '!T15</f>
        <v>0</v>
      </c>
      <c r="Q28" s="81">
        <f>'[1]輸出 '!U15/1000</f>
        <v>0</v>
      </c>
      <c r="R28" s="81">
        <f>'[1]輸出 '!J15+'[1]輸出 '!L15+'[1]輸出 '!R15</f>
        <v>0</v>
      </c>
      <c r="S28" s="81">
        <f>('[1]輸出 '!K15+'[1]輸出 '!M15+'[1]輸出 '!S15)/1000</f>
        <v>0</v>
      </c>
      <c r="T28" s="83" t="s">
        <v>15</v>
      </c>
      <c r="U28" s="81">
        <f>'[1]輸出 '!W15/1000</f>
        <v>0</v>
      </c>
      <c r="V28" s="81">
        <f>'[1]輸出 '!Z15</f>
        <v>0</v>
      </c>
      <c r="W28" s="81">
        <f>('[1]輸出 '!AA15+'[1]輸出 '!AC15+'[1]輸出 '!AE15)/1000</f>
        <v>0</v>
      </c>
      <c r="X28" s="81">
        <f>'[1]輸出 '!AJ15+'[1]輸出 '!AL15</f>
        <v>0</v>
      </c>
      <c r="Y28" s="81">
        <f>('[1]輸出 '!AK15+'[1]輸出 '!AM15)/1000</f>
        <v>0</v>
      </c>
      <c r="Z28" s="82">
        <f t="shared" si="4"/>
        <v>0</v>
      </c>
      <c r="AA28" s="82">
        <f t="shared" si="4"/>
        <v>0</v>
      </c>
      <c r="AB28" s="84">
        <f>'[1]輸出 '!AP15</f>
        <v>0</v>
      </c>
      <c r="AC28" s="81">
        <f>'[1]輸出 '!AQ15/1000</f>
        <v>0</v>
      </c>
      <c r="AD28" s="81">
        <f>'[1]輸出 '!AR15+'[1]輸出 '!AT15+'[1]輸出 '!AV15+'[1]輸出 '!AX15+'[1]輸出 '!AZ15+'[1]輸出 '!BB15</f>
        <v>0</v>
      </c>
      <c r="AE28" s="81">
        <f>('[1]輸出 '!AS15+'[1]輸出 '!AU15+'[1]輸出 '!AW15+'[1]輸出 '!AY15+'[1]輸出 '!BA15+'[1]輸出 '!BC15)/1000</f>
        <v>0</v>
      </c>
      <c r="AF28" s="87" t="s">
        <v>49</v>
      </c>
    </row>
    <row r="29" spans="2:32">
      <c r="B29" s="86" t="s">
        <v>50</v>
      </c>
      <c r="C29" s="81">
        <f t="shared" si="0"/>
        <v>0</v>
      </c>
      <c r="D29" s="82">
        <f t="shared" si="1"/>
        <v>0</v>
      </c>
      <c r="E29" s="82">
        <f t="shared" si="2"/>
        <v>0</v>
      </c>
      <c r="F29" s="82">
        <f t="shared" si="3"/>
        <v>0</v>
      </c>
      <c r="G29" s="82">
        <f t="shared" si="3"/>
        <v>0</v>
      </c>
      <c r="H29" s="81">
        <f>'[1]輸出 '!D16</f>
        <v>0</v>
      </c>
      <c r="I29" s="81">
        <f>'[1]輸出 '!E16/1000</f>
        <v>0</v>
      </c>
      <c r="J29" s="81">
        <f>'[1]輸出 '!F16+'[1]輸出 '!H16</f>
        <v>0</v>
      </c>
      <c r="K29" s="81">
        <f>('[1]輸出 '!G16+'[1]輸出 '!I16)/1000</f>
        <v>0</v>
      </c>
      <c r="L29" s="81">
        <f>'[1]輸出 '!N16</f>
        <v>0</v>
      </c>
      <c r="M29" s="81">
        <f>'[1]輸出 '!O16/1000</f>
        <v>0</v>
      </c>
      <c r="N29" s="81">
        <f>'[1]輸出 '!P16</f>
        <v>0</v>
      </c>
      <c r="O29" s="81">
        <f>'[1]輸出 '!Q16/1000</f>
        <v>0</v>
      </c>
      <c r="P29" s="81">
        <f>'[1]輸出 '!T16</f>
        <v>0</v>
      </c>
      <c r="Q29" s="81">
        <f>'[1]輸出 '!U16/1000</f>
        <v>0</v>
      </c>
      <c r="R29" s="81">
        <f>'[1]輸出 '!J16+'[1]輸出 '!L16+'[1]輸出 '!R16</f>
        <v>0</v>
      </c>
      <c r="S29" s="81">
        <f>('[1]輸出 '!K16+'[1]輸出 '!M16+'[1]輸出 '!S16)/1000</f>
        <v>0</v>
      </c>
      <c r="T29" s="83" t="s">
        <v>15</v>
      </c>
      <c r="U29" s="81">
        <f>'[1]輸出 '!W16/1000</f>
        <v>0</v>
      </c>
      <c r="V29" s="81">
        <f>'[1]輸出 '!Z16</f>
        <v>0</v>
      </c>
      <c r="W29" s="81">
        <f>('[1]輸出 '!AA16+'[1]輸出 '!AC16+'[1]輸出 '!AE16)/1000</f>
        <v>0</v>
      </c>
      <c r="X29" s="81">
        <f>'[1]輸出 '!AJ16+'[1]輸出 '!AL16</f>
        <v>0</v>
      </c>
      <c r="Y29" s="81">
        <f>('[1]輸出 '!AK16+'[1]輸出 '!AM16)/1000</f>
        <v>0</v>
      </c>
      <c r="Z29" s="82">
        <f t="shared" si="4"/>
        <v>0</v>
      </c>
      <c r="AA29" s="82">
        <f t="shared" si="4"/>
        <v>0</v>
      </c>
      <c r="AB29" s="84">
        <f>'[1]輸出 '!AP16</f>
        <v>0</v>
      </c>
      <c r="AC29" s="81">
        <f>'[1]輸出 '!AQ16/1000</f>
        <v>0</v>
      </c>
      <c r="AD29" s="81">
        <f>'[1]輸出 '!AR16+'[1]輸出 '!AT16+'[1]輸出 '!AV16+'[1]輸出 '!AX16+'[1]輸出 '!AZ16+'[1]輸出 '!BB16</f>
        <v>0</v>
      </c>
      <c r="AE29" s="81">
        <f>('[1]輸出 '!AS16+'[1]輸出 '!AU16+'[1]輸出 '!AW16+'[1]輸出 '!AY16+'[1]輸出 '!BA16+'[1]輸出 '!BC16)/1000</f>
        <v>0</v>
      </c>
      <c r="AF29" s="87" t="s">
        <v>50</v>
      </c>
    </row>
    <row r="30" spans="2:32">
      <c r="B30" s="88" t="s">
        <v>51</v>
      </c>
      <c r="C30" s="81">
        <f t="shared" si="0"/>
        <v>0</v>
      </c>
      <c r="D30" s="82">
        <f t="shared" si="1"/>
        <v>0</v>
      </c>
      <c r="E30" s="82">
        <f t="shared" si="2"/>
        <v>0</v>
      </c>
      <c r="F30" s="82">
        <f t="shared" si="3"/>
        <v>0</v>
      </c>
      <c r="G30" s="82">
        <f t="shared" si="3"/>
        <v>0</v>
      </c>
      <c r="H30" s="81">
        <f>'[1]輸出 '!D17</f>
        <v>0</v>
      </c>
      <c r="I30" s="81">
        <f>'[1]輸出 '!E17/1000</f>
        <v>0</v>
      </c>
      <c r="J30" s="81">
        <f>'[1]輸出 '!F17+'[1]輸出 '!H17</f>
        <v>0</v>
      </c>
      <c r="K30" s="81">
        <f>('[1]輸出 '!G17+'[1]輸出 '!I17)/1000</f>
        <v>0</v>
      </c>
      <c r="L30" s="81">
        <f>'[1]輸出 '!N17</f>
        <v>0</v>
      </c>
      <c r="M30" s="81">
        <f>'[1]輸出 '!O17/1000</f>
        <v>0</v>
      </c>
      <c r="N30" s="81">
        <f>'[1]輸出 '!P17</f>
        <v>0</v>
      </c>
      <c r="O30" s="81">
        <f>'[1]輸出 '!Q17/1000</f>
        <v>0</v>
      </c>
      <c r="P30" s="81">
        <f>'[1]輸出 '!T17</f>
        <v>0</v>
      </c>
      <c r="Q30" s="81">
        <f>'[1]輸出 '!U17/1000</f>
        <v>0</v>
      </c>
      <c r="R30" s="81">
        <f>'[1]輸出 '!J17+'[1]輸出 '!L17+'[1]輸出 '!R17</f>
        <v>0</v>
      </c>
      <c r="S30" s="81">
        <f>('[1]輸出 '!K17+'[1]輸出 '!M17+'[1]輸出 '!S17)/1000</f>
        <v>0</v>
      </c>
      <c r="T30" s="83" t="s">
        <v>15</v>
      </c>
      <c r="U30" s="81">
        <f>'[1]輸出 '!W17/1000</f>
        <v>0</v>
      </c>
      <c r="V30" s="81">
        <f>'[1]輸出 '!Z17</f>
        <v>0</v>
      </c>
      <c r="W30" s="81">
        <f>('[1]輸出 '!AA17+'[1]輸出 '!AC17+'[1]輸出 '!AE17)/1000</f>
        <v>0</v>
      </c>
      <c r="X30" s="81">
        <f>'[1]輸出 '!AJ17+'[1]輸出 '!AL17</f>
        <v>0</v>
      </c>
      <c r="Y30" s="81">
        <f>('[1]輸出 '!AK17+'[1]輸出 '!AM17)/1000</f>
        <v>0</v>
      </c>
      <c r="Z30" s="82">
        <f t="shared" si="4"/>
        <v>0</v>
      </c>
      <c r="AA30" s="82">
        <f t="shared" si="4"/>
        <v>0</v>
      </c>
      <c r="AB30" s="84">
        <f>'[1]輸出 '!AP17</f>
        <v>0</v>
      </c>
      <c r="AC30" s="81">
        <f>'[1]輸出 '!AQ17/1000</f>
        <v>0</v>
      </c>
      <c r="AD30" s="81">
        <f>'[1]輸出 '!AR17+'[1]輸出 '!AT17+'[1]輸出 '!AV17+'[1]輸出 '!AX17+'[1]輸出 '!AZ17+'[1]輸出 '!BB17</f>
        <v>0</v>
      </c>
      <c r="AE30" s="81">
        <f>('[1]輸出 '!AS17+'[1]輸出 '!AU17+'[1]輸出 '!AW17+'[1]輸出 '!AY17+'[1]輸出 '!BA17+'[1]輸出 '!BC17)/1000</f>
        <v>0</v>
      </c>
      <c r="AF30" s="89" t="s">
        <v>51</v>
      </c>
    </row>
    <row r="31" spans="2:32">
      <c r="B31" s="86" t="s">
        <v>52</v>
      </c>
      <c r="C31" s="81">
        <f t="shared" si="0"/>
        <v>0</v>
      </c>
      <c r="D31" s="82">
        <f t="shared" si="1"/>
        <v>0</v>
      </c>
      <c r="E31" s="82">
        <f t="shared" si="2"/>
        <v>0</v>
      </c>
      <c r="F31" s="82">
        <f t="shared" si="3"/>
        <v>0</v>
      </c>
      <c r="G31" s="82">
        <f t="shared" si="3"/>
        <v>0</v>
      </c>
      <c r="H31" s="81">
        <f>'[1]輸出 '!D18</f>
        <v>0</v>
      </c>
      <c r="I31" s="81">
        <f>'[1]輸出 '!E18/1000</f>
        <v>0</v>
      </c>
      <c r="J31" s="81">
        <f>'[1]輸出 '!F18+'[1]輸出 '!H18</f>
        <v>0</v>
      </c>
      <c r="K31" s="81">
        <f>('[1]輸出 '!G18+'[1]輸出 '!I18)/1000</f>
        <v>0</v>
      </c>
      <c r="L31" s="81">
        <f>'[1]輸出 '!N18</f>
        <v>0</v>
      </c>
      <c r="M31" s="81">
        <f>'[1]輸出 '!O18/1000</f>
        <v>0</v>
      </c>
      <c r="N31" s="81">
        <f>'[1]輸出 '!P18</f>
        <v>0</v>
      </c>
      <c r="O31" s="81">
        <f>'[1]輸出 '!Q18/1000</f>
        <v>0</v>
      </c>
      <c r="P31" s="81">
        <f>'[1]輸出 '!T18</f>
        <v>0</v>
      </c>
      <c r="Q31" s="81">
        <f>'[1]輸出 '!U18/1000</f>
        <v>0</v>
      </c>
      <c r="R31" s="81">
        <f>'[1]輸出 '!J18+'[1]輸出 '!L18+'[1]輸出 '!R18</f>
        <v>0</v>
      </c>
      <c r="S31" s="81">
        <f>('[1]輸出 '!K18+'[1]輸出 '!M18+'[1]輸出 '!S18)/1000</f>
        <v>0</v>
      </c>
      <c r="T31" s="83" t="s">
        <v>15</v>
      </c>
      <c r="U31" s="81">
        <f>'[1]輸出 '!W18/1000</f>
        <v>0</v>
      </c>
      <c r="V31" s="81">
        <f>'[1]輸出 '!Z18</f>
        <v>0</v>
      </c>
      <c r="W31" s="81">
        <f>('[1]輸出 '!AA18+'[1]輸出 '!AC18+'[1]輸出 '!AE18)/1000</f>
        <v>0</v>
      </c>
      <c r="X31" s="81">
        <f>'[1]輸出 '!AJ18+'[1]輸出 '!AL18</f>
        <v>0</v>
      </c>
      <c r="Y31" s="81">
        <f>('[1]輸出 '!AK18+'[1]輸出 '!AM18)/1000</f>
        <v>0</v>
      </c>
      <c r="Z31" s="82">
        <f t="shared" si="4"/>
        <v>0</v>
      </c>
      <c r="AA31" s="82">
        <f t="shared" si="4"/>
        <v>0</v>
      </c>
      <c r="AB31" s="84">
        <f>'[1]輸出 '!AP18</f>
        <v>0</v>
      </c>
      <c r="AC31" s="81">
        <f>'[1]輸出 '!AQ18/1000</f>
        <v>0</v>
      </c>
      <c r="AD31" s="81">
        <f>'[1]輸出 '!AR18+'[1]輸出 '!AT18+'[1]輸出 '!AV18+'[1]輸出 '!AX18+'[1]輸出 '!AZ18+'[1]輸出 '!BB18</f>
        <v>0</v>
      </c>
      <c r="AE31" s="81">
        <f>('[1]輸出 '!AS18+'[1]輸出 '!AU18+'[1]輸出 '!AW18+'[1]輸出 '!AY18+'[1]輸出 '!BA18+'[1]輸出 '!BC18)/1000</f>
        <v>0</v>
      </c>
      <c r="AF31" s="87" t="s">
        <v>52</v>
      </c>
    </row>
    <row r="32" spans="2:32">
      <c r="B32" s="88" t="s">
        <v>53</v>
      </c>
      <c r="C32" s="81">
        <f t="shared" si="0"/>
        <v>0</v>
      </c>
      <c r="D32" s="82">
        <f t="shared" si="1"/>
        <v>0</v>
      </c>
      <c r="E32" s="82">
        <f t="shared" si="2"/>
        <v>0</v>
      </c>
      <c r="F32" s="82">
        <f t="shared" si="3"/>
        <v>0</v>
      </c>
      <c r="G32" s="82">
        <f t="shared" si="3"/>
        <v>0</v>
      </c>
      <c r="H32" s="81">
        <f>'[1]輸出 '!D19</f>
        <v>0</v>
      </c>
      <c r="I32" s="81">
        <f>'[1]輸出 '!E19/1000</f>
        <v>0</v>
      </c>
      <c r="J32" s="81">
        <f>'[1]輸出 '!F19+'[1]輸出 '!H19</f>
        <v>0</v>
      </c>
      <c r="K32" s="81">
        <f>('[1]輸出 '!G19+'[1]輸出 '!I19)/1000</f>
        <v>0</v>
      </c>
      <c r="L32" s="81">
        <f>'[1]輸出 '!N19</f>
        <v>0</v>
      </c>
      <c r="M32" s="81">
        <f>'[1]輸出 '!O19/1000</f>
        <v>0</v>
      </c>
      <c r="N32" s="81">
        <f>'[1]輸出 '!P19</f>
        <v>0</v>
      </c>
      <c r="O32" s="81">
        <f>'[1]輸出 '!Q19/1000</f>
        <v>0</v>
      </c>
      <c r="P32" s="81">
        <f>'[1]輸出 '!T19</f>
        <v>0</v>
      </c>
      <c r="Q32" s="81">
        <f>'[1]輸出 '!U19/1000</f>
        <v>0</v>
      </c>
      <c r="R32" s="81">
        <f>'[1]輸出 '!J19+'[1]輸出 '!L19+'[1]輸出 '!R19</f>
        <v>0</v>
      </c>
      <c r="S32" s="81">
        <f>('[1]輸出 '!K19+'[1]輸出 '!M19+'[1]輸出 '!S19)/1000</f>
        <v>0</v>
      </c>
      <c r="T32" s="83" t="s">
        <v>15</v>
      </c>
      <c r="U32" s="81">
        <f>'[1]輸出 '!W19/1000</f>
        <v>0</v>
      </c>
      <c r="V32" s="81">
        <f>'[1]輸出 '!Z19</f>
        <v>0</v>
      </c>
      <c r="W32" s="81">
        <f>('[1]輸出 '!AA19+'[1]輸出 '!AC19+'[1]輸出 '!AE19)/1000</f>
        <v>0</v>
      </c>
      <c r="X32" s="81">
        <f>'[1]輸出 '!AJ19+'[1]輸出 '!AL19</f>
        <v>0</v>
      </c>
      <c r="Y32" s="81">
        <f>('[1]輸出 '!AK19+'[1]輸出 '!AM19)/1000</f>
        <v>0</v>
      </c>
      <c r="Z32" s="82">
        <f t="shared" si="4"/>
        <v>0</v>
      </c>
      <c r="AA32" s="82">
        <f t="shared" si="4"/>
        <v>0</v>
      </c>
      <c r="AB32" s="84">
        <f>'[1]輸出 '!AP19</f>
        <v>0</v>
      </c>
      <c r="AC32" s="81">
        <f>'[1]輸出 '!AQ19/1000</f>
        <v>0</v>
      </c>
      <c r="AD32" s="81">
        <f>'[1]輸出 '!AR19+'[1]輸出 '!AT19+'[1]輸出 '!AV19+'[1]輸出 '!AX19+'[1]輸出 '!AZ19+'[1]輸出 '!BB19</f>
        <v>0</v>
      </c>
      <c r="AE32" s="81">
        <f>('[1]輸出 '!AS19+'[1]輸出 '!AU19+'[1]輸出 '!AW19+'[1]輸出 '!AY19+'[1]輸出 '!BA19+'[1]輸出 '!BC19)/1000</f>
        <v>0</v>
      </c>
      <c r="AF32" s="89" t="s">
        <v>53</v>
      </c>
    </row>
  </sheetData>
  <mergeCells count="12">
    <mergeCell ref="N5:O5"/>
    <mergeCell ref="P5:Q5"/>
    <mergeCell ref="B2:D2"/>
    <mergeCell ref="B3:B6"/>
    <mergeCell ref="C3:C6"/>
    <mergeCell ref="D3:U3"/>
    <mergeCell ref="AF3:AF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輸出統計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2024-09-30T05:52:29Z</dcterms:created>
  <dcterms:modified xsi:type="dcterms:W3CDTF">2024-09-30T05:55:04Z</dcterms:modified>
</cp:coreProperties>
</file>